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3.1.10\work\ホーム-共有\事務課\★料金見積表\"/>
    </mc:Choice>
  </mc:AlternateContent>
  <xr:revisionPtr revIDLastSave="0" documentId="13_ncr:1_{BD2EA20B-8664-4DDB-B602-075CCAE6DC00}" xr6:coauthVersionLast="47" xr6:coauthVersionMax="47" xr10:uidLastSave="{00000000-0000-0000-0000-000000000000}"/>
  <workbookProtection workbookAlgorithmName="SHA-512" workbookHashValue="G0/rID/X4rCXN52fQSyKma+hhsqAmRVQcQVAjaWX38RV0bYsMGjHwDaNmGSXSqhYz6zzjhwguaQTK/HbCKuUcw==" workbookSaltValue="pC69nQRTFH53Bi1vm0jQvw==" workbookSpinCount="100000" lockStructure="1"/>
  <bookViews>
    <workbookView xWindow="-60" yWindow="-60" windowWidth="28920" windowHeight="15600" xr2:uid="{1CEBB9CB-83AD-4268-8D7B-36C11CE4171A}"/>
  </bookViews>
  <sheets>
    <sheet name="料金表" sheetId="1" r:id="rId1"/>
    <sheet name="介護保険" sheetId="2" state="hidden" r:id="rId2"/>
    <sheet name="食費居住費" sheetId="3" state="hidden" r:id="rId3"/>
    <sheet name="自費" sheetId="4" state="hidden" r:id="rId4"/>
  </sheets>
  <definedNames>
    <definedName name="_xlnm._FilterDatabase" localSheetId="3" hidden="1">自費!$E$2:$F$7</definedName>
    <definedName name="_xlnm.Print_Area" localSheetId="0">料金表!$A$1:$P$56</definedName>
    <definedName name="加算＿月額">介護保険!$J$3:$J$25</definedName>
    <definedName name="加算_日額">介護保険!$H$7:$H$16</definedName>
    <definedName name="介護度">介護保険!$B$3:$B$7</definedName>
    <definedName name="基本サービス費">介護保険!$F$3:$F$12</definedName>
    <definedName name="自費項目">自費!$B$5:$B$7</definedName>
    <definedName name="室料">食費居住費!$B$18:$B$34</definedName>
    <definedName name="負担割合">介護保険!$B$14:$B$16</definedName>
    <definedName name="負担限度額">介護保険!$D$14:$D$18</definedName>
    <definedName name="部屋">介護保険!$B$10:$B$11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I34" i="1"/>
  <c r="M34" i="1" s="1"/>
  <c r="E47" i="1"/>
  <c r="E48" i="1"/>
  <c r="I12" i="1"/>
  <c r="E51" i="1"/>
  <c r="G51" i="1" s="1"/>
  <c r="E50" i="1"/>
  <c r="E49" i="1"/>
  <c r="G49" i="1" s="1"/>
  <c r="I49" i="1" s="1"/>
  <c r="I29" i="1"/>
  <c r="E45" i="1"/>
  <c r="E44" i="1"/>
  <c r="B8" i="1"/>
  <c r="I8" i="1" s="1"/>
  <c r="G44" i="1" s="1"/>
  <c r="E46" i="1"/>
  <c r="G46" i="1" s="1"/>
  <c r="L40" i="1"/>
  <c r="L39" i="1"/>
  <c r="K32" i="1"/>
  <c r="I32" i="1"/>
  <c r="K31" i="1"/>
  <c r="I31" i="1"/>
  <c r="K23" i="1"/>
  <c r="K24" i="1"/>
  <c r="K25" i="1"/>
  <c r="K26" i="1"/>
  <c r="K27" i="1"/>
  <c r="K28" i="1"/>
  <c r="K29" i="1"/>
  <c r="K30" i="1"/>
  <c r="K33" i="1"/>
  <c r="K35" i="1"/>
  <c r="K22" i="1"/>
  <c r="I35" i="1"/>
  <c r="I33" i="1"/>
  <c r="M33" i="1" s="1"/>
  <c r="I30" i="1"/>
  <c r="I28" i="1"/>
  <c r="I27" i="1"/>
  <c r="I26" i="1"/>
  <c r="I25" i="1"/>
  <c r="I24" i="1"/>
  <c r="I23" i="1"/>
  <c r="I22" i="1"/>
  <c r="I18" i="1"/>
  <c r="M18" i="1" s="1"/>
  <c r="I17" i="1"/>
  <c r="M17" i="1" s="1"/>
  <c r="I16" i="1"/>
  <c r="M16" i="1" s="1"/>
  <c r="I15" i="1"/>
  <c r="M15" i="1" s="1"/>
  <c r="I14" i="1"/>
  <c r="I13" i="1"/>
  <c r="I11" i="1"/>
  <c r="I10" i="1"/>
  <c r="K10" i="1" s="1"/>
  <c r="I9" i="1"/>
  <c r="K9" i="1" s="1"/>
  <c r="M25" i="1" l="1"/>
  <c r="I48" i="1"/>
  <c r="I47" i="1"/>
  <c r="M24" i="1"/>
  <c r="M23" i="1"/>
  <c r="M27" i="1"/>
  <c r="M35" i="1"/>
  <c r="I51" i="1"/>
  <c r="G50" i="1"/>
  <c r="I50" i="1" s="1"/>
  <c r="M28" i="1"/>
  <c r="M29" i="1"/>
  <c r="I46" i="1"/>
  <c r="K8" i="1"/>
  <c r="M8" i="1" s="1"/>
  <c r="M32" i="1"/>
  <c r="M22" i="1"/>
  <c r="M31" i="1"/>
  <c r="G45" i="1"/>
  <c r="I45" i="1" s="1"/>
  <c r="I44" i="1"/>
  <c r="M26" i="1"/>
  <c r="M30" i="1"/>
  <c r="K12" i="1"/>
  <c r="M12" i="1" s="1"/>
  <c r="K11" i="1"/>
  <c r="M11" i="1" s="1"/>
  <c r="M9" i="1"/>
  <c r="M13" i="1"/>
  <c r="M10" i="1"/>
  <c r="M14" i="1"/>
  <c r="I52" i="1" l="1"/>
  <c r="E55" i="1" s="1"/>
  <c r="M36" i="1"/>
  <c r="E40" i="1" s="1"/>
  <c r="M19" i="1"/>
  <c r="B40" i="1" s="1"/>
  <c r="H40" i="1" l="1"/>
  <c r="O40" i="1" s="1"/>
  <c r="B55" i="1" s="1"/>
  <c r="I55" i="1" s="1"/>
</calcChain>
</file>

<file path=xl/sharedStrings.xml><?xml version="1.0" encoding="utf-8"?>
<sst xmlns="http://schemas.openxmlformats.org/spreadsheetml/2006/main" count="170" uniqueCount="117">
  <si>
    <t>介護度</t>
    <rPh sb="0" eb="3">
      <t>カイゴド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</si>
  <si>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</si>
  <si>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</si>
  <si>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</si>
  <si>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</si>
  <si>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</si>
  <si>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基本サービス費</t>
    <rPh sb="0" eb="2">
      <t>キホン</t>
    </rPh>
    <rPh sb="6" eb="7">
      <t>ヒ</t>
    </rPh>
    <phoneticPr fontId="1"/>
  </si>
  <si>
    <t>Ⅰⅱ１（個室）</t>
    <rPh sb="4" eb="6">
      <t>コシツ</t>
    </rPh>
    <phoneticPr fontId="1"/>
  </si>
  <si>
    <t>Ⅰⅱ２（個室）</t>
    <rPh sb="4" eb="6">
      <t>コシツ</t>
    </rPh>
    <phoneticPr fontId="1"/>
  </si>
  <si>
    <t>Ⅰⅱ３（個室）</t>
    <rPh sb="4" eb="6">
      <t>コシツ</t>
    </rPh>
    <phoneticPr fontId="1"/>
  </si>
  <si>
    <t>Ⅰⅱ４（個室）</t>
    <rPh sb="4" eb="6">
      <t>コシツ</t>
    </rPh>
    <phoneticPr fontId="1"/>
  </si>
  <si>
    <t>Ⅰⅱ５（個室）</t>
    <rPh sb="4" eb="6">
      <t>コシツ</t>
    </rPh>
    <phoneticPr fontId="1"/>
  </si>
  <si>
    <t>金額</t>
    <rPh sb="0" eb="2">
      <t>キンガク</t>
    </rPh>
    <phoneticPr fontId="1"/>
  </si>
  <si>
    <t>在宅復帰・在宅療養支援機能加算（Ⅱ）</t>
    <rPh sb="0" eb="2">
      <t>ザイタク</t>
    </rPh>
    <rPh sb="2" eb="4">
      <t>フッキ</t>
    </rPh>
    <rPh sb="5" eb="7">
      <t>ザイタク</t>
    </rPh>
    <rPh sb="7" eb="9">
      <t>リョウヨウ</t>
    </rPh>
    <rPh sb="9" eb="11">
      <t>シエン</t>
    </rPh>
    <rPh sb="11" eb="13">
      <t>キノウ</t>
    </rPh>
    <rPh sb="13" eb="15">
      <t>カサン</t>
    </rPh>
    <phoneticPr fontId="1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</si>
  <si>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</si>
  <si>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サービス提供体制強化加算（Ⅰ）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</si>
  <si>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初期加算（Ⅰ）</t>
    <rPh sb="0" eb="2">
      <t>ショキ</t>
    </rPh>
    <rPh sb="2" eb="4">
      <t>カサン</t>
    </rPh>
    <phoneticPr fontId="1"/>
  </si>
  <si>
    <t>初期加算（Ⅱ）</t>
    <rPh sb="0" eb="2">
      <t>ショキ</t>
    </rPh>
    <rPh sb="2" eb="4">
      <t>カサン</t>
    </rPh>
    <phoneticPr fontId="1"/>
  </si>
  <si>
    <t>短期集中リハビリテーション実施加算（Ⅰ）</t>
    <rPh sb="0" eb="2">
      <t>タンキ</t>
    </rPh>
    <rPh sb="2" eb="4">
      <t>シュウチュウ</t>
    </rPh>
    <rPh sb="13" eb="15">
      <t>ジッシ</t>
    </rPh>
    <rPh sb="15" eb="17">
      <t>カサン</t>
    </rPh>
    <phoneticPr fontId="1"/>
  </si>
  <si>
    <t>認知症短期集中リハビリテーション実施加算（Ⅰ）</t>
    <rPh sb="0" eb="3">
      <t>ニンチショウ</t>
    </rPh>
    <rPh sb="3" eb="5">
      <t>タンキ</t>
    </rPh>
    <rPh sb="5" eb="7">
      <t>シュウチュウ</t>
    </rPh>
    <rPh sb="16" eb="18">
      <t>ジッシ</t>
    </rPh>
    <rPh sb="18" eb="20">
      <t>カサン</t>
    </rPh>
    <phoneticPr fontId="1"/>
  </si>
  <si>
    <t>認知症短期集中リハビリテーション実施加算（Ⅱ）</t>
    <rPh sb="0" eb="3">
      <t>ニンチショウ</t>
    </rPh>
    <rPh sb="3" eb="5">
      <t>タンキ</t>
    </rPh>
    <rPh sb="5" eb="7">
      <t>シュウチュウ</t>
    </rPh>
    <rPh sb="16" eb="18">
      <t>ジッシ</t>
    </rPh>
    <rPh sb="18" eb="20">
      <t>カサン</t>
    </rPh>
    <phoneticPr fontId="1"/>
  </si>
  <si>
    <t>褥瘡マネジメント加算（Ⅰ）</t>
    <rPh sb="0" eb="2">
      <t>ジョクソウ</t>
    </rPh>
    <rPh sb="8" eb="10">
      <t>カサン</t>
    </rPh>
    <phoneticPr fontId="1"/>
  </si>
  <si>
    <t>褥瘡マネジメント加算（Ⅱ）</t>
    <rPh sb="0" eb="2">
      <t>ジョクソウ</t>
    </rPh>
    <rPh sb="8" eb="10">
      <t>カサン</t>
    </rPh>
    <phoneticPr fontId="1"/>
  </si>
  <si>
    <t>排せつ支援加算（Ⅰ）</t>
    <rPh sb="0" eb="1">
      <t>ハイ</t>
    </rPh>
    <rPh sb="3" eb="5">
      <t>シエン</t>
    </rPh>
    <rPh sb="5" eb="7">
      <t>カサン</t>
    </rPh>
    <phoneticPr fontId="1"/>
  </si>
  <si>
    <t>排せつ支援加算（Ⅱ）</t>
    <rPh sb="0" eb="1">
      <t>ハイ</t>
    </rPh>
    <rPh sb="3" eb="5">
      <t>シエン</t>
    </rPh>
    <rPh sb="5" eb="7">
      <t>カサン</t>
    </rPh>
    <phoneticPr fontId="1"/>
  </si>
  <si>
    <t>排せつ支援加算（Ⅲ）</t>
    <rPh sb="0" eb="1">
      <t>ハイ</t>
    </rPh>
    <rPh sb="3" eb="5">
      <t>シエン</t>
    </rPh>
    <rPh sb="5" eb="7">
      <t>カサン</t>
    </rPh>
    <phoneticPr fontId="1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</si>
  <si>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1"/>
  </si>
  <si>
    <t>科学的介護推進体制加算（Ⅰ）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</si>
  <si>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科学的介護推進体制加算（Ⅱ）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</si>
  <si>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高齢者施設等感染対策向上加算（Ⅱ）</t>
    <rPh sb="0" eb="3">
      <t>コウレイシャ</t>
    </rPh>
    <rPh sb="3" eb="5">
      <t>シセツ</t>
    </rPh>
    <rPh sb="5" eb="6">
      <t>トウ</t>
    </rPh>
    <rPh sb="6" eb="10">
      <t>カンセンタイサク</t>
    </rPh>
    <rPh sb="10" eb="12">
      <t>コウジョウ</t>
    </rPh>
    <rPh sb="12" eb="14">
      <t>カサン</t>
    </rPh>
    <phoneticPr fontId="1"/>
  </si>
  <si>
    <t>安全対策体制加算</t>
    <rPh sb="0" eb="2">
      <t>アンゼン</t>
    </rPh>
    <rPh sb="2" eb="4">
      <t>タイサク</t>
    </rPh>
    <rPh sb="4" eb="6">
      <t>タイセイ</t>
    </rPh>
    <rPh sb="6" eb="8">
      <t>カサン</t>
    </rPh>
    <phoneticPr fontId="1"/>
  </si>
  <si>
    <t>栄養マネジメント強化加算</t>
    <rPh sb="0" eb="2">
      <t>エイヨウ</t>
    </rPh>
    <rPh sb="8" eb="10">
      <t>キョウカ</t>
    </rPh>
    <rPh sb="10" eb="12">
      <t>カサン</t>
    </rPh>
    <phoneticPr fontId="1"/>
  </si>
  <si>
    <t>加算（日額）</t>
    <rPh sb="0" eb="2">
      <t>カサン</t>
    </rPh>
    <rPh sb="3" eb="5">
      <t>ニチガク</t>
    </rPh>
    <phoneticPr fontId="1"/>
  </si>
  <si>
    <t>加算（月額）</t>
    <rPh sb="0" eb="2">
      <t>カサン</t>
    </rPh>
    <rPh sb="3" eb="5">
      <t>ゲツガク</t>
    </rPh>
    <phoneticPr fontId="1"/>
  </si>
  <si>
    <t>経口維持加算（Ⅰ）</t>
    <rPh sb="0" eb="2">
      <t>ケイコウ</t>
    </rPh>
    <rPh sb="2" eb="6">
      <t>イジカサン</t>
    </rPh>
    <phoneticPr fontId="1"/>
  </si>
  <si>
    <t>経口維持加算（Ⅱ）</t>
    <rPh sb="0" eb="2">
      <t>ケイコウ</t>
    </rPh>
    <rPh sb="2" eb="6">
      <t>イジカサン</t>
    </rPh>
    <phoneticPr fontId="1"/>
  </si>
  <si>
    <t>口腔衛生管理加算（Ⅰ）</t>
    <rPh sb="0" eb="2">
      <t>コウクウ</t>
    </rPh>
    <rPh sb="2" eb="4">
      <t>エイセイ</t>
    </rPh>
    <rPh sb="4" eb="6">
      <t>カンリ</t>
    </rPh>
    <rPh sb="6" eb="8">
      <t>カサン</t>
    </rPh>
    <phoneticPr fontId="1"/>
  </si>
  <si>
    <t>口腔衛生管理加算（Ⅱ）</t>
    <rPh sb="0" eb="2">
      <t>コウクウ</t>
    </rPh>
    <rPh sb="2" eb="4">
      <t>エイセイ</t>
    </rPh>
    <rPh sb="4" eb="6">
      <t>カンリ</t>
    </rPh>
    <rPh sb="6" eb="8">
      <t>カサン</t>
    </rPh>
    <phoneticPr fontId="1"/>
  </si>
  <si>
    <t>療養食加算</t>
    <rPh sb="0" eb="3">
      <t>リョウヨウショク</t>
    </rPh>
    <rPh sb="3" eb="5">
      <t>カサン</t>
    </rPh>
    <phoneticPr fontId="1"/>
  </si>
  <si>
    <t>認知症ケア加算</t>
    <rPh sb="0" eb="3">
      <t>ニンチショウ</t>
    </rPh>
    <rPh sb="5" eb="7">
      <t>カサン</t>
    </rPh>
    <phoneticPr fontId="1"/>
  </si>
  <si>
    <t>入所前後訪問指導加算（Ⅱ）</t>
    <rPh sb="0" eb="2">
      <t>ニュウショ</t>
    </rPh>
    <rPh sb="2" eb="4">
      <t>ゼンゴ</t>
    </rPh>
    <rPh sb="4" eb="6">
      <t>ホウモン</t>
    </rPh>
    <rPh sb="6" eb="8">
      <t>シドウ</t>
    </rPh>
    <rPh sb="8" eb="10">
      <t>カサン</t>
    </rPh>
    <phoneticPr fontId="1"/>
  </si>
  <si>
    <t>退所時情報提供加算（Ⅰ）</t>
    <rPh sb="0" eb="3">
      <t>タイショジ</t>
    </rPh>
    <rPh sb="3" eb="5">
      <t>ジョウホウ</t>
    </rPh>
    <rPh sb="5" eb="7">
      <t>テイキョウ</t>
    </rPh>
    <rPh sb="7" eb="9">
      <t>カサン</t>
    </rPh>
    <phoneticPr fontId="1"/>
  </si>
  <si>
    <t>入退所前連携加算（Ⅰ）</t>
    <rPh sb="0" eb="3">
      <t>ニュウタイショ</t>
    </rPh>
    <rPh sb="3" eb="4">
      <t>マエ</t>
    </rPh>
    <rPh sb="4" eb="6">
      <t>レンケイ</t>
    </rPh>
    <rPh sb="6" eb="8">
      <t>カサン</t>
    </rPh>
    <phoneticPr fontId="1"/>
  </si>
  <si>
    <t>訪問看護指示加算</t>
    <rPh sb="0" eb="4">
      <t>ホウモンカンゴ</t>
    </rPh>
    <rPh sb="4" eb="6">
      <t>シジ</t>
    </rPh>
    <rPh sb="6" eb="8">
      <t>カサン</t>
    </rPh>
    <phoneticPr fontId="1"/>
  </si>
  <si>
    <t>負担限度額</t>
    <rPh sb="0" eb="5">
      <t>フタンゲンドガク</t>
    </rPh>
    <phoneticPr fontId="1"/>
  </si>
  <si>
    <t>第４段階（非該当）</t>
    <rPh sb="0" eb="1">
      <t>ダイ</t>
    </rPh>
    <rPh sb="2" eb="4">
      <t>ダンカイ</t>
    </rPh>
    <rPh sb="5" eb="8">
      <t>ヒガイトウ</t>
    </rPh>
    <phoneticPr fontId="1"/>
  </si>
  <si>
    <t>第３段階②</t>
    <rPh sb="0" eb="1">
      <t>ダイ</t>
    </rPh>
    <rPh sb="2" eb="4">
      <t>ダンカイ</t>
    </rPh>
    <phoneticPr fontId="1"/>
  </si>
  <si>
    <t>第３段階①</t>
    <rPh sb="0" eb="1">
      <t>ダイ</t>
    </rPh>
    <rPh sb="2" eb="4">
      <t>ダンカイ</t>
    </rPh>
    <phoneticPr fontId="1"/>
  </si>
  <si>
    <t>第２段階</t>
    <rPh sb="0" eb="1">
      <t>ダイ</t>
    </rPh>
    <rPh sb="2" eb="4">
      <t>ダンカイ</t>
    </rPh>
    <phoneticPr fontId="1"/>
  </si>
  <si>
    <t>第１段階</t>
    <rPh sb="0" eb="1">
      <t>ダイ</t>
    </rPh>
    <rPh sb="2" eb="4">
      <t>ダンカイ</t>
    </rPh>
    <phoneticPr fontId="1"/>
  </si>
  <si>
    <t>居住費</t>
    <rPh sb="0" eb="3">
      <t>キョジュウヒ</t>
    </rPh>
    <phoneticPr fontId="1"/>
  </si>
  <si>
    <t>従来型個室</t>
    <rPh sb="0" eb="3">
      <t>ジュウライガタ</t>
    </rPh>
    <rPh sb="3" eb="5">
      <t>コシツ</t>
    </rPh>
    <phoneticPr fontId="1"/>
  </si>
  <si>
    <t>多床室</t>
    <rPh sb="0" eb="3">
      <t>タショウシツ</t>
    </rPh>
    <phoneticPr fontId="1"/>
  </si>
  <si>
    <t>食費</t>
    <rPh sb="0" eb="2">
      <t>ショクヒ</t>
    </rPh>
    <phoneticPr fontId="1"/>
  </si>
  <si>
    <t>利用者負担段階</t>
    <rPh sb="0" eb="3">
      <t>リヨウシャ</t>
    </rPh>
    <rPh sb="3" eb="7">
      <t>フタンダンカイ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</si>
  <si>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</si>
  <si>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</si>
  <si>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</si>
  <si>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日用品費（入浴有）</t>
    <rPh sb="0" eb="4">
      <t>ニチヨウヒンヒ</t>
    </rPh>
    <rPh sb="5" eb="7">
      <t>ニュウヨク</t>
    </rPh>
    <rPh sb="7" eb="8">
      <t>アリ</t>
    </rPh>
    <phoneticPr fontId="1"/>
  </si>
  <si>
    <t>日用品費（入浴無）</t>
    <rPh sb="0" eb="4">
      <t>ニチヨウヒンヒ</t>
    </rPh>
    <rPh sb="5" eb="7">
      <t>ニュウヨク</t>
    </rPh>
    <rPh sb="7" eb="8">
      <t>ナシ</t>
    </rPh>
    <phoneticPr fontId="1"/>
  </si>
  <si>
    <t>嗜好飲料代</t>
    <rPh sb="0" eb="5">
      <t>シコウインリョウダイ</t>
    </rPh>
    <phoneticPr fontId="1"/>
  </si>
  <si>
    <t>電気代</t>
    <rPh sb="0" eb="3">
      <t>デンキダイ</t>
    </rPh>
    <phoneticPr fontId="1"/>
  </si>
  <si>
    <t>自費項目</t>
    <rPh sb="0" eb="4">
      <t>ジヒコウモク</t>
    </rPh>
    <phoneticPr fontId="1"/>
  </si>
  <si>
    <t>金額①</t>
    <rPh sb="0" eb="2">
      <t>キンガク</t>
    </rPh>
    <phoneticPr fontId="1"/>
  </si>
  <si>
    <t>金額②</t>
    <rPh sb="0" eb="2">
      <t>キンガク</t>
    </rPh>
    <phoneticPr fontId="1"/>
  </si>
  <si>
    <t>金額③</t>
    <rPh sb="0" eb="2">
      <t>キンガク</t>
    </rPh>
    <phoneticPr fontId="1"/>
  </si>
  <si>
    <t>サービス内容</t>
    <rPh sb="4" eb="6">
      <t>ナイヨウ</t>
    </rPh>
    <phoneticPr fontId="1"/>
  </si>
  <si>
    <t>単位数</t>
    <rPh sb="0" eb="3">
      <t>タンイスウ</t>
    </rPh>
    <phoneticPr fontId="1"/>
  </si>
  <si>
    <t>合計単位数</t>
    <rPh sb="0" eb="2">
      <t>ゴウケイ</t>
    </rPh>
    <rPh sb="2" eb="5">
      <t>タンイスウ</t>
    </rPh>
    <phoneticPr fontId="1"/>
  </si>
  <si>
    <t>日数</t>
    <rPh sb="0" eb="2">
      <t>ニッスウ</t>
    </rPh>
    <phoneticPr fontId="1"/>
  </si>
  <si>
    <t>負担割合</t>
    <rPh sb="0" eb="2">
      <t>フタン</t>
    </rPh>
    <rPh sb="2" eb="4">
      <t>ワリアイ</t>
    </rPh>
    <phoneticPr fontId="1"/>
  </si>
  <si>
    <t>１割</t>
    <rPh sb="1" eb="2">
      <t>ワリ</t>
    </rPh>
    <phoneticPr fontId="1"/>
  </si>
  <si>
    <t>２割</t>
    <rPh sb="1" eb="2">
      <t>ワリ</t>
    </rPh>
    <phoneticPr fontId="1"/>
  </si>
  <si>
    <t>３割</t>
    <rPh sb="1" eb="2">
      <t>ワリ</t>
    </rPh>
    <phoneticPr fontId="1"/>
  </si>
  <si>
    <t>部屋</t>
    <rPh sb="0" eb="2">
      <t>ヘヤ</t>
    </rPh>
    <phoneticPr fontId="1"/>
  </si>
  <si>
    <t>個室</t>
    <rPh sb="0" eb="2">
      <t>コシツ</t>
    </rPh>
    <phoneticPr fontId="1"/>
  </si>
  <si>
    <t>居室種類</t>
    <rPh sb="0" eb="2">
      <t>キョシツ</t>
    </rPh>
    <rPh sb="2" eb="4">
      <t>シュルイ</t>
    </rPh>
    <phoneticPr fontId="1"/>
  </si>
  <si>
    <t>負担割合</t>
    <rPh sb="0" eb="4">
      <t>フタンワリアイ</t>
    </rPh>
    <phoneticPr fontId="1"/>
  </si>
  <si>
    <t>負担限度額</t>
    <rPh sb="0" eb="5">
      <t>フタンゲンドガク</t>
    </rPh>
    <phoneticPr fontId="1"/>
  </si>
  <si>
    <t>日数</t>
    <rPh sb="0" eb="2">
      <t>ニッスウ</t>
    </rPh>
    <phoneticPr fontId="1"/>
  </si>
  <si>
    <t>サービス内容（月額）</t>
    <rPh sb="4" eb="6">
      <t>ナイヨウ</t>
    </rPh>
    <rPh sb="7" eb="9">
      <t>ツキガク</t>
    </rPh>
    <phoneticPr fontId="1"/>
  </si>
  <si>
    <t>総単位数①</t>
    <rPh sb="0" eb="1">
      <t>ソウ</t>
    </rPh>
    <rPh sb="1" eb="4">
      <t>タンイスウ</t>
    </rPh>
    <phoneticPr fontId="1"/>
  </si>
  <si>
    <t>総単位数②</t>
    <rPh sb="0" eb="1">
      <t>ソウ</t>
    </rPh>
    <rPh sb="1" eb="4">
      <t>タンイスウ</t>
    </rPh>
    <phoneticPr fontId="1"/>
  </si>
  <si>
    <t>総単位数①</t>
    <rPh sb="0" eb="1">
      <t>ソウ</t>
    </rPh>
    <rPh sb="1" eb="4">
      <t>タンイスウ</t>
    </rPh>
    <phoneticPr fontId="1"/>
  </si>
  <si>
    <t>+</t>
    <phoneticPr fontId="1"/>
  </si>
  <si>
    <t>総単位数②</t>
    <rPh sb="0" eb="1">
      <t>ソウ</t>
    </rPh>
    <rPh sb="1" eb="4">
      <t>タンイスウ</t>
    </rPh>
    <phoneticPr fontId="1"/>
  </si>
  <si>
    <t>×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</si>
  <si>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</si>
  <si>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=</t>
    <phoneticPr fontId="1"/>
  </si>
  <si>
    <t>負担割合</t>
    <rPh sb="0" eb="4">
      <t>フタンワリアイ</t>
    </rPh>
    <phoneticPr fontId="1"/>
  </si>
  <si>
    <t>割合</t>
    <rPh sb="0" eb="2">
      <t>ワリアイ</t>
    </rPh>
    <phoneticPr fontId="1"/>
  </si>
  <si>
    <t>＜保険サービス＞</t>
    <rPh sb="1" eb="3">
      <t>ホケン</t>
    </rPh>
    <phoneticPr fontId="1"/>
  </si>
  <si>
    <t>＜保険外サービス＞</t>
    <rPh sb="1" eb="4">
      <t>ホケンガイ</t>
    </rPh>
    <phoneticPr fontId="1"/>
  </si>
  <si>
    <t>居住費</t>
    <rPh sb="0" eb="3">
      <t>キョジュウヒ</t>
    </rPh>
    <phoneticPr fontId="1"/>
  </si>
  <si>
    <t>食費</t>
    <rPh sb="0" eb="2">
      <t>ショクヒ</t>
    </rPh>
    <phoneticPr fontId="1"/>
  </si>
  <si>
    <t>室料</t>
    <rPh sb="0" eb="2">
      <t>シツリョウ</t>
    </rPh>
    <phoneticPr fontId="1"/>
  </si>
  <si>
    <t>室料</t>
    <rPh sb="0" eb="2">
      <t>シツリョウ</t>
    </rPh>
    <phoneticPr fontId="1"/>
  </si>
  <si>
    <t>料金</t>
    <rPh sb="0" eb="2">
      <t>リョウキン</t>
    </rPh>
    <phoneticPr fontId="1"/>
  </si>
  <si>
    <t>Ⅰⅳ１（多床室）</t>
    <rPh sb="4" eb="7">
      <t>タショウシツ</t>
    </rPh>
    <phoneticPr fontId="1"/>
  </si>
  <si>
    <t>Ⅰⅳ２（多床室）</t>
    <rPh sb="4" eb="7">
      <t>タショウシツ</t>
    </rPh>
    <phoneticPr fontId="1"/>
  </si>
  <si>
    <t>Ⅰⅳ３（多床室）</t>
    <rPh sb="4" eb="7">
      <t>タショウシツ</t>
    </rPh>
    <phoneticPr fontId="1"/>
  </si>
  <si>
    <t>Ⅰⅳ４（多床室）</t>
    <rPh sb="4" eb="7">
      <t>タショウシツ</t>
    </rPh>
    <phoneticPr fontId="1"/>
  </si>
  <si>
    <t>Ⅰⅳ５（多床室）</t>
    <rPh sb="4" eb="7">
      <t>タショウシツ</t>
    </rPh>
    <phoneticPr fontId="1"/>
  </si>
  <si>
    <t>保険外計</t>
    <rPh sb="0" eb="3">
      <t>ホケンガイ</t>
    </rPh>
    <rPh sb="3" eb="4">
      <t>ケイ</t>
    </rPh>
    <phoneticPr fontId="1"/>
  </si>
  <si>
    <t>利用者負担分</t>
    <rPh sb="0" eb="3">
      <t>リヨウシャ</t>
    </rPh>
    <rPh sb="3" eb="6">
      <t>フタンブン</t>
    </rPh>
    <phoneticPr fontId="1"/>
  </si>
  <si>
    <t>＝</t>
    <phoneticPr fontId="1"/>
  </si>
  <si>
    <t>ご利用時見積総額</t>
    <rPh sb="1" eb="4">
      <t>リヨウジ</t>
    </rPh>
    <rPh sb="4" eb="6">
      <t>ミツモリ</t>
    </rPh>
    <rPh sb="6" eb="8">
      <t>ソウガク</t>
    </rPh>
    <phoneticPr fontId="1"/>
  </si>
  <si>
    <t>洗濯代（1kgあたり）</t>
    <rPh sb="0" eb="3">
      <t>センタクダイ</t>
    </rPh>
    <phoneticPr fontId="1"/>
  </si>
  <si>
    <t>単価</t>
    <rPh sb="0" eb="2">
      <t>タンカ</t>
    </rPh>
    <phoneticPr fontId="1"/>
  </si>
  <si>
    <t>道後ベテルホーム　施設サービス費　見積書</t>
    <rPh sb="0" eb="2">
      <t>ドウゴ</t>
    </rPh>
    <rPh sb="9" eb="11">
      <t>シセツ</t>
    </rPh>
    <rPh sb="15" eb="16">
      <t>ヒ</t>
    </rPh>
    <rPh sb="17" eb="20">
      <t>ミツモリショ</t>
    </rPh>
    <phoneticPr fontId="1"/>
  </si>
  <si>
    <t>緊急時治療管理</t>
    <rPh sb="0" eb="3">
      <t>キンキュウジ</t>
    </rPh>
    <rPh sb="3" eb="7">
      <t>チリョウカンリ</t>
    </rPh>
    <phoneticPr fontId="1"/>
  </si>
  <si>
    <t>所定疾患施設療養費</t>
    <rPh sb="0" eb="2">
      <t>ショテイ</t>
    </rPh>
    <rPh sb="2" eb="4">
      <t>シッカン</t>
    </rPh>
    <rPh sb="4" eb="6">
      <t>シセツ</t>
    </rPh>
    <rPh sb="6" eb="9">
      <t>リョウヨウヒ</t>
    </rPh>
    <phoneticPr fontId="1"/>
  </si>
  <si>
    <t>協力医療機関連携加算</t>
    <rPh sb="0" eb="2">
      <t>キョウリョク</t>
    </rPh>
    <rPh sb="2" eb="6">
      <t>イリョウキカン</t>
    </rPh>
    <rPh sb="6" eb="8">
      <t>レンケイ</t>
    </rPh>
    <rPh sb="8" eb="10">
      <t>カサン</t>
    </rPh>
    <phoneticPr fontId="1"/>
  </si>
  <si>
    <t>リハビリテーションマネジメント計画書情報加算Ⅰ</t>
    <rPh sb="15" eb="18">
      <t>ケイカクショ</t>
    </rPh>
    <rPh sb="18" eb="20">
      <t>ジョウホウ</t>
    </rPh>
    <rPh sb="20" eb="22">
      <t>カサン</t>
    </rPh>
    <phoneticPr fontId="1"/>
  </si>
  <si>
    <t>リハビリテーションマネジメント計画書情報加算Ⅱ</t>
    <rPh sb="15" eb="18">
      <t>ケイカクショ</t>
    </rPh>
    <rPh sb="18" eb="20">
      <t>ジョウホウ</t>
    </rPh>
    <rPh sb="20" eb="22">
      <t>カサン</t>
    </rPh>
    <phoneticPr fontId="1"/>
  </si>
  <si>
    <t>日用品費（入浴有）</t>
    <phoneticPr fontId="1"/>
  </si>
  <si>
    <t>日用品費（入浴無）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</si>
</sst>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178" fontId="0" fillId="4" borderId="2" xfId="0" applyNumberFormat="1" applyFill="1" applyBorder="1" applyAlignment="1" applyProtection="1">
      <alignment horizontal="right" vertical="center"/>
      <protection locked="0"/>
    </xf>
    <xf numFmtId="178" fontId="0" fillId="4" borderId="5" xfId="0" applyNumberFormat="1" applyFill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34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4" borderId="2" xfId="0" applyFill="1" applyBorder="1" applyAlignment="1" applyProtection="1">
      <alignment horizontal="right" vertical="center"/>
      <protection locked="0"/>
    </xf>
    <xf numFmtId="0" fontId="0" fillId="4" borderId="5" xfId="0" applyFill="1" applyBorder="1" applyAlignment="1" applyProtection="1">
      <alignment horizontal="right" vertical="center"/>
      <protection locked="0"/>
    </xf>
    <xf numFmtId="0" fontId="0" fillId="4" borderId="41" xfId="0" applyFill="1" applyBorder="1" applyAlignment="1" applyProtection="1">
      <alignment horizontal="right" vertical="center"/>
      <protection locked="0"/>
    </xf>
    <xf numFmtId="0" fontId="0" fillId="4" borderId="42" xfId="0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41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8" fontId="0" fillId="0" borderId="20" xfId="0" applyNumberForma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4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left" vertical="center" shrinkToFit="1"/>
      <protection locked="0"/>
    </xf>
    <xf numFmtId="14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43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8" fontId="0" fillId="0" borderId="31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 shrinkToFit="1"/>
    </xf>
    <xf numFmtId="49" fontId="0" fillId="0" borderId="4" xfId="0" applyNumberFormat="1" applyBorder="1" applyAlignment="1">
      <alignment horizontal="left" vertical="center" shrinkToFit="1"/>
    </xf>
    <xf numFmtId="49" fontId="0" fillId="0" borderId="5" xfId="0" applyNumberFormat="1" applyBorder="1" applyAlignment="1">
      <alignment horizontal="left" vertical="center" shrinkToFit="1"/>
    </xf>
    <xf numFmtId="178" fontId="0" fillId="0" borderId="12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306E-2984-4476-A93D-33A4E67B9934}">
  <sheetPr>
    <pageSetUpPr fitToPage="1"/>
  </sheetPr>
  <dimension ref="B1:P56"/>
  <sheetViews>
    <sheetView tabSelected="1" workbookViewId="0">
      <selection activeCell="I4" sqref="I4:K4"/>
    </sheetView>
  </sheetViews>
  <sheetFormatPr defaultRowHeight="18.75" x14ac:dyDescent="0.4"/>
  <cols>
    <col min="1" max="1" width="3" customWidth="1"/>
    <col min="2" max="3" width="6.25" customWidth="1"/>
    <col min="4" max="4" width="4.875" customWidth="1"/>
    <col min="5" max="5" width="7.375" customWidth="1"/>
    <col min="6" max="7" width="4" customWidth="1"/>
    <col min="8" max="8" width="4.875" customWidth="1"/>
    <col min="9" max="12" width="4.5" customWidth="1"/>
    <col min="13" max="13" width="6.75" customWidth="1"/>
    <col min="14" max="14" width="4" customWidth="1"/>
    <col min="15" max="16" width="5.875" customWidth="1"/>
  </cols>
  <sheetData>
    <row r="1" spans="2:14" ht="24" x14ac:dyDescent="0.4">
      <c r="B1" s="35" t="s">
        <v>109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0"/>
    </row>
    <row r="2" spans="2:14" ht="6.75" customHeight="1" x14ac:dyDescent="0.4"/>
    <row r="3" spans="2:14" x14ac:dyDescent="0.4">
      <c r="B3" s="52" t="s">
        <v>0</v>
      </c>
      <c r="C3" s="53"/>
      <c r="D3" s="52" t="s">
        <v>77</v>
      </c>
      <c r="E3" s="53"/>
      <c r="F3" s="52" t="s">
        <v>44</v>
      </c>
      <c r="G3" s="78"/>
      <c r="H3" s="53"/>
      <c r="I3" s="36" t="s">
        <v>76</v>
      </c>
      <c r="J3" s="36"/>
      <c r="K3" s="36"/>
      <c r="L3" s="36" t="s">
        <v>79</v>
      </c>
      <c r="M3" s="36"/>
    </row>
    <row r="4" spans="2:14" x14ac:dyDescent="0.4">
      <c r="B4" s="76" t="s">
        <v>1</v>
      </c>
      <c r="C4" s="77"/>
      <c r="D4" s="76" t="s">
        <v>71</v>
      </c>
      <c r="E4" s="77"/>
      <c r="F4" s="73" t="s">
        <v>46</v>
      </c>
      <c r="G4" s="74"/>
      <c r="H4" s="75"/>
      <c r="I4" s="72" t="s">
        <v>75</v>
      </c>
      <c r="J4" s="72"/>
      <c r="K4" s="72"/>
      <c r="L4" s="72">
        <v>30</v>
      </c>
      <c r="M4" s="72"/>
    </row>
    <row r="5" spans="2:14" ht="6.75" customHeight="1" x14ac:dyDescent="0.4">
      <c r="B5" s="1"/>
      <c r="C5" s="1"/>
      <c r="D5" s="1"/>
      <c r="E5" s="1"/>
      <c r="F5" s="21"/>
      <c r="G5" s="21"/>
      <c r="H5" s="21"/>
      <c r="I5" s="1"/>
      <c r="J5" s="1"/>
      <c r="K5" s="1"/>
      <c r="L5" s="1"/>
    </row>
    <row r="6" spans="2:14" x14ac:dyDescent="0.4">
      <c r="B6" t="s">
        <v>91</v>
      </c>
    </row>
    <row r="7" spans="2:14" x14ac:dyDescent="0.4">
      <c r="B7" s="85" t="s">
        <v>66</v>
      </c>
      <c r="C7" s="86"/>
      <c r="D7" s="86"/>
      <c r="E7" s="86"/>
      <c r="F7" s="86"/>
      <c r="G7" s="86"/>
      <c r="H7" s="87"/>
      <c r="I7" s="52" t="s">
        <v>67</v>
      </c>
      <c r="J7" s="53"/>
      <c r="K7" s="52" t="s">
        <v>69</v>
      </c>
      <c r="L7" s="53"/>
      <c r="M7" s="36" t="s">
        <v>68</v>
      </c>
      <c r="N7" s="36"/>
    </row>
    <row r="8" spans="2:14" x14ac:dyDescent="0.4">
      <c r="B8" s="85" t="str">
        <f>IF(I4="個室",VLOOKUP(B4,介護保険!$B$3:$D$7,2,FALSE),IF(I4="多床室",VLOOKUP(B4,介護保険!$B$3:$D$7,3,FALSE)))</f>
        <v>Ⅰⅱ１（個室）</v>
      </c>
      <c r="C8" s="86"/>
      <c r="D8" s="86"/>
      <c r="E8" s="86"/>
      <c r="F8" s="86"/>
      <c r="G8" s="86"/>
      <c r="H8" s="87"/>
      <c r="I8" s="31">
        <f>IF(B8="","",VLOOKUP(B8,介護保険!F3:G12,2,0))</f>
        <v>788</v>
      </c>
      <c r="J8" s="32"/>
      <c r="K8" s="33">
        <f>IF(I8&lt;&gt;"", $L$4, "")</f>
        <v>30</v>
      </c>
      <c r="L8" s="34"/>
      <c r="M8" s="99">
        <f>IF(I8="","",I8*K8)</f>
        <v>23640</v>
      </c>
      <c r="N8" s="99"/>
    </row>
    <row r="9" spans="2:14" x14ac:dyDescent="0.4">
      <c r="B9" s="113" t="s">
        <v>13</v>
      </c>
      <c r="C9" s="114"/>
      <c r="D9" s="114"/>
      <c r="E9" s="114"/>
      <c r="F9" s="114"/>
      <c r="G9" s="114"/>
      <c r="H9" s="115"/>
      <c r="I9" s="31">
        <f>IF(B9="","",VLOOKUP(B9,介護保険!H3:I16,2,0))</f>
        <v>51</v>
      </c>
      <c r="J9" s="32"/>
      <c r="K9" s="33">
        <f>IF(I9&lt;&gt;"", $L$4, "")</f>
        <v>30</v>
      </c>
      <c r="L9" s="34"/>
      <c r="M9" s="99">
        <f t="shared" ref="M9:M18" si="0">IF(I9="","",I9*K9)</f>
        <v>1530</v>
      </c>
      <c r="N9" s="99"/>
    </row>
    <row r="10" spans="2:14" x14ac:dyDescent="0.4">
      <c r="B10" s="113" t="s">
        <v>14</v>
      </c>
      <c r="C10" s="114"/>
      <c r="D10" s="114"/>
      <c r="E10" s="114"/>
      <c r="F10" s="114"/>
      <c r="G10" s="114"/>
      <c r="H10" s="115"/>
      <c r="I10" s="31">
        <f>IF(B10="","",VLOOKUP(B10,介護保険!H3:I16,2,0))</f>
        <v>24</v>
      </c>
      <c r="J10" s="32"/>
      <c r="K10" s="33">
        <f>IF(I10&lt;&gt;"", $L$4, "")</f>
        <v>30</v>
      </c>
      <c r="L10" s="34"/>
      <c r="M10" s="99">
        <f t="shared" si="0"/>
        <v>720</v>
      </c>
      <c r="N10" s="99"/>
    </row>
    <row r="11" spans="2:14" x14ac:dyDescent="0.4">
      <c r="B11" s="113" t="s">
        <v>15</v>
      </c>
      <c r="C11" s="114"/>
      <c r="D11" s="114"/>
      <c r="E11" s="114"/>
      <c r="F11" s="114"/>
      <c r="G11" s="114"/>
      <c r="H11" s="115"/>
      <c r="I11" s="31">
        <f>IF(B11="","",VLOOKUP(B11,介護保険!H3:I16,2,0))</f>
        <v>22</v>
      </c>
      <c r="J11" s="32"/>
      <c r="K11" s="33">
        <f>IF(I11&lt;&gt;"", $L$4, "")</f>
        <v>30</v>
      </c>
      <c r="L11" s="34"/>
      <c r="M11" s="99">
        <f t="shared" si="0"/>
        <v>660</v>
      </c>
      <c r="N11" s="99"/>
    </row>
    <row r="12" spans="2:14" x14ac:dyDescent="0.4">
      <c r="B12" s="113" t="s">
        <v>31</v>
      </c>
      <c r="C12" s="114"/>
      <c r="D12" s="114"/>
      <c r="E12" s="114"/>
      <c r="F12" s="114"/>
      <c r="G12" s="114"/>
      <c r="H12" s="115"/>
      <c r="I12" s="31">
        <f>IF(B12="","",VLOOKUP(B12,介護保険!H3:I16,2,0))</f>
        <v>11</v>
      </c>
      <c r="J12" s="32"/>
      <c r="K12" s="33">
        <f>IF(I12&lt;&gt;"", $L$4, "")</f>
        <v>30</v>
      </c>
      <c r="L12" s="34"/>
      <c r="M12" s="99">
        <f t="shared" si="0"/>
        <v>330</v>
      </c>
      <c r="N12" s="99"/>
    </row>
    <row r="13" spans="2:14" x14ac:dyDescent="0.4">
      <c r="B13" s="69"/>
      <c r="C13" s="70"/>
      <c r="D13" s="70"/>
      <c r="E13" s="70"/>
      <c r="F13" s="70"/>
      <c r="G13" s="70"/>
      <c r="H13" s="71"/>
      <c r="I13" s="31" t="str">
        <f>IF(B13="","",VLOOKUP(B13,介護保険!H3:I16,2,0))</f>
        <v/>
      </c>
      <c r="J13" s="32"/>
      <c r="K13" s="48"/>
      <c r="L13" s="49"/>
      <c r="M13" s="99" t="str">
        <f t="shared" si="0"/>
        <v/>
      </c>
      <c r="N13" s="99"/>
    </row>
    <row r="14" spans="2:14" x14ac:dyDescent="0.4">
      <c r="B14" s="69"/>
      <c r="C14" s="70"/>
      <c r="D14" s="70"/>
      <c r="E14" s="70"/>
      <c r="F14" s="70"/>
      <c r="G14" s="70"/>
      <c r="H14" s="71"/>
      <c r="I14" s="31" t="str">
        <f>IF(B14="","",VLOOKUP(B14,介護保険!H3:I16,2,0))</f>
        <v/>
      </c>
      <c r="J14" s="32"/>
      <c r="K14" s="48"/>
      <c r="L14" s="49"/>
      <c r="M14" s="99" t="str">
        <f t="shared" si="0"/>
        <v/>
      </c>
      <c r="N14" s="99"/>
    </row>
    <row r="15" spans="2:14" x14ac:dyDescent="0.4">
      <c r="B15" s="69"/>
      <c r="C15" s="70"/>
      <c r="D15" s="70"/>
      <c r="E15" s="70"/>
      <c r="F15" s="70"/>
      <c r="G15" s="70"/>
      <c r="H15" s="71"/>
      <c r="I15" s="31" t="str">
        <f>IF(B15="","",VLOOKUP(B15,介護保険!H3:I16,2,0))</f>
        <v/>
      </c>
      <c r="J15" s="32"/>
      <c r="K15" s="48"/>
      <c r="L15" s="49"/>
      <c r="M15" s="99" t="str">
        <f t="shared" si="0"/>
        <v/>
      </c>
      <c r="N15" s="99"/>
    </row>
    <row r="16" spans="2:14" x14ac:dyDescent="0.4">
      <c r="B16" s="69"/>
      <c r="C16" s="70"/>
      <c r="D16" s="70"/>
      <c r="E16" s="70"/>
      <c r="F16" s="70"/>
      <c r="G16" s="70"/>
      <c r="H16" s="71"/>
      <c r="I16" s="31" t="str">
        <f>IF(B16="","",VLOOKUP(B16,介護保険!H3:I16,2,0))</f>
        <v/>
      </c>
      <c r="J16" s="32"/>
      <c r="K16" s="48"/>
      <c r="L16" s="49"/>
      <c r="M16" s="99" t="str">
        <f t="shared" si="0"/>
        <v/>
      </c>
      <c r="N16" s="99"/>
    </row>
    <row r="17" spans="2:14" x14ac:dyDescent="0.4">
      <c r="B17" s="69"/>
      <c r="C17" s="70"/>
      <c r="D17" s="70"/>
      <c r="E17" s="70"/>
      <c r="F17" s="70"/>
      <c r="G17" s="70"/>
      <c r="H17" s="71"/>
      <c r="I17" s="31" t="str">
        <f>IF(B17="","",VLOOKUP(B17,介護保険!H3:I16,2,0))</f>
        <v/>
      </c>
      <c r="J17" s="32"/>
      <c r="K17" s="48"/>
      <c r="L17" s="49"/>
      <c r="M17" s="99" t="str">
        <f t="shared" si="0"/>
        <v/>
      </c>
      <c r="N17" s="99"/>
    </row>
    <row r="18" spans="2:14" ht="19.5" thickBot="1" x14ac:dyDescent="0.45">
      <c r="B18" s="79"/>
      <c r="C18" s="79"/>
      <c r="D18" s="79"/>
      <c r="E18" s="79"/>
      <c r="F18" s="79"/>
      <c r="G18" s="79"/>
      <c r="H18" s="79"/>
      <c r="I18" s="54" t="str">
        <f>IF(B18="","",VLOOKUP(B18,介護保険!H3:I16,2,0))</f>
        <v/>
      </c>
      <c r="J18" s="55"/>
      <c r="K18" s="50"/>
      <c r="L18" s="51"/>
      <c r="M18" s="117" t="str">
        <f t="shared" si="0"/>
        <v/>
      </c>
      <c r="N18" s="117"/>
    </row>
    <row r="19" spans="2:14" ht="19.5" thickBot="1" x14ac:dyDescent="0.45">
      <c r="I19" s="37" t="s">
        <v>81</v>
      </c>
      <c r="J19" s="38"/>
      <c r="K19" s="38"/>
      <c r="L19" s="39"/>
      <c r="M19" s="100">
        <f>SUM(M8:M18)</f>
        <v>26880</v>
      </c>
      <c r="N19" s="101"/>
    </row>
    <row r="20" spans="2:14" ht="10.5" customHeight="1" x14ac:dyDescent="0.4"/>
    <row r="21" spans="2:14" x14ac:dyDescent="0.4">
      <c r="B21" s="85" t="s">
        <v>80</v>
      </c>
      <c r="C21" s="86"/>
      <c r="D21" s="86"/>
      <c r="E21" s="86"/>
      <c r="F21" s="86"/>
      <c r="G21" s="86"/>
      <c r="H21" s="87"/>
      <c r="I21" s="33" t="s">
        <v>67</v>
      </c>
      <c r="J21" s="34"/>
      <c r="K21" s="52" t="s">
        <v>69</v>
      </c>
      <c r="L21" s="53"/>
      <c r="M21" s="36" t="s">
        <v>68</v>
      </c>
      <c r="N21" s="36"/>
    </row>
    <row r="22" spans="2:14" x14ac:dyDescent="0.4">
      <c r="B22" s="69"/>
      <c r="C22" s="70"/>
      <c r="D22" s="70"/>
      <c r="E22" s="70"/>
      <c r="F22" s="70"/>
      <c r="G22" s="70"/>
      <c r="H22" s="71"/>
      <c r="I22" s="31" t="str">
        <f>IF(B22="","",VLOOKUP(B22,介護保険!J3:K25,2,0))</f>
        <v/>
      </c>
      <c r="J22" s="32"/>
      <c r="K22" s="33" t="str">
        <f>IF(B22&lt;&gt;"", 1, "")</f>
        <v/>
      </c>
      <c r="L22" s="34"/>
      <c r="M22" s="99" t="str">
        <f>IF(I22="","",I22*K22)</f>
        <v/>
      </c>
      <c r="N22" s="99"/>
    </row>
    <row r="23" spans="2:14" x14ac:dyDescent="0.4">
      <c r="B23" s="69"/>
      <c r="C23" s="70"/>
      <c r="D23" s="70"/>
      <c r="E23" s="70"/>
      <c r="F23" s="70"/>
      <c r="G23" s="70"/>
      <c r="H23" s="71"/>
      <c r="I23" s="31" t="str">
        <f>IF(B23="","",VLOOKUP(B23,介護保険!J3:K25,2,0))</f>
        <v/>
      </c>
      <c r="J23" s="32"/>
      <c r="K23" s="33" t="str">
        <f t="shared" ref="K23:K35" si="1">IF(B23&lt;&gt;"", 1, "")</f>
        <v/>
      </c>
      <c r="L23" s="34"/>
      <c r="M23" s="99" t="str">
        <f t="shared" ref="M23:M35" si="2">IF(I23="","",I23*K23)</f>
        <v/>
      </c>
      <c r="N23" s="99"/>
    </row>
    <row r="24" spans="2:14" x14ac:dyDescent="0.4">
      <c r="B24" s="69"/>
      <c r="C24" s="70"/>
      <c r="D24" s="70"/>
      <c r="E24" s="70"/>
      <c r="F24" s="70"/>
      <c r="G24" s="70"/>
      <c r="H24" s="71"/>
      <c r="I24" s="31" t="str">
        <f>IF(B24="","",VLOOKUP(B24,介護保険!J3:K25,2,0))</f>
        <v/>
      </c>
      <c r="J24" s="32"/>
      <c r="K24" s="33" t="str">
        <f t="shared" si="1"/>
        <v/>
      </c>
      <c r="L24" s="34"/>
      <c r="M24" s="99" t="str">
        <f t="shared" si="2"/>
        <v/>
      </c>
      <c r="N24" s="99"/>
    </row>
    <row r="25" spans="2:14" x14ac:dyDescent="0.4">
      <c r="B25" s="69"/>
      <c r="C25" s="70"/>
      <c r="D25" s="70"/>
      <c r="E25" s="70"/>
      <c r="F25" s="70"/>
      <c r="G25" s="70"/>
      <c r="H25" s="71"/>
      <c r="I25" s="31" t="str">
        <f>IF(B25="","",VLOOKUP(B25,介護保険!J3:K25,2,0))</f>
        <v/>
      </c>
      <c r="J25" s="32"/>
      <c r="K25" s="33" t="str">
        <f t="shared" si="1"/>
        <v/>
      </c>
      <c r="L25" s="34"/>
      <c r="M25" s="99" t="str">
        <f t="shared" si="2"/>
        <v/>
      </c>
      <c r="N25" s="99"/>
    </row>
    <row r="26" spans="2:14" x14ac:dyDescent="0.4">
      <c r="B26" s="69"/>
      <c r="C26" s="70"/>
      <c r="D26" s="70"/>
      <c r="E26" s="70"/>
      <c r="F26" s="70"/>
      <c r="G26" s="70"/>
      <c r="H26" s="71"/>
      <c r="I26" s="31" t="str">
        <f>IF(B26="","",VLOOKUP(B26,介護保険!J3:K25,2,0))</f>
        <v/>
      </c>
      <c r="J26" s="32"/>
      <c r="K26" s="33" t="str">
        <f t="shared" si="1"/>
        <v/>
      </c>
      <c r="L26" s="34"/>
      <c r="M26" s="99" t="str">
        <f t="shared" si="2"/>
        <v/>
      </c>
      <c r="N26" s="99"/>
    </row>
    <row r="27" spans="2:14" x14ac:dyDescent="0.4">
      <c r="B27" s="69"/>
      <c r="C27" s="70"/>
      <c r="D27" s="70"/>
      <c r="E27" s="70"/>
      <c r="F27" s="70"/>
      <c r="G27" s="70"/>
      <c r="H27" s="71"/>
      <c r="I27" s="31" t="str">
        <f>IF(B27="","",VLOOKUP(B27,介護保険!J3:K25,2,0))</f>
        <v/>
      </c>
      <c r="J27" s="32"/>
      <c r="K27" s="33" t="str">
        <f t="shared" si="1"/>
        <v/>
      </c>
      <c r="L27" s="34"/>
      <c r="M27" s="99" t="str">
        <f t="shared" si="2"/>
        <v/>
      </c>
      <c r="N27" s="99"/>
    </row>
    <row r="28" spans="2:14" x14ac:dyDescent="0.4">
      <c r="B28" s="69"/>
      <c r="C28" s="70"/>
      <c r="D28" s="70"/>
      <c r="E28" s="70"/>
      <c r="F28" s="70"/>
      <c r="G28" s="70"/>
      <c r="H28" s="71"/>
      <c r="I28" s="31" t="str">
        <f>IF(B28="","",VLOOKUP(B28,介護保険!J3:K25,2,0))</f>
        <v/>
      </c>
      <c r="J28" s="32"/>
      <c r="K28" s="33" t="str">
        <f t="shared" si="1"/>
        <v/>
      </c>
      <c r="L28" s="34"/>
      <c r="M28" s="99" t="str">
        <f t="shared" si="2"/>
        <v/>
      </c>
      <c r="N28" s="99"/>
    </row>
    <row r="29" spans="2:14" x14ac:dyDescent="0.4">
      <c r="B29" s="69"/>
      <c r="C29" s="70"/>
      <c r="D29" s="70"/>
      <c r="E29" s="70"/>
      <c r="F29" s="70"/>
      <c r="G29" s="70"/>
      <c r="H29" s="71"/>
      <c r="I29" s="31" t="str">
        <f>IF(B29="","",VLOOKUP(B29,介護保険!J3:K25,2,0))</f>
        <v/>
      </c>
      <c r="J29" s="32"/>
      <c r="K29" s="33" t="str">
        <f t="shared" si="1"/>
        <v/>
      </c>
      <c r="L29" s="34"/>
      <c r="M29" s="99" t="str">
        <f t="shared" si="2"/>
        <v/>
      </c>
      <c r="N29" s="99"/>
    </row>
    <row r="30" spans="2:14" x14ac:dyDescent="0.4">
      <c r="B30" s="69"/>
      <c r="C30" s="70"/>
      <c r="D30" s="70"/>
      <c r="E30" s="70"/>
      <c r="F30" s="70"/>
      <c r="G30" s="70"/>
      <c r="H30" s="71"/>
      <c r="I30" s="31" t="str">
        <f>IF(B30="","",VLOOKUP(B30,介護保険!J3:K25,2,0))</f>
        <v/>
      </c>
      <c r="J30" s="32"/>
      <c r="K30" s="33" t="str">
        <f t="shared" si="1"/>
        <v/>
      </c>
      <c r="L30" s="34"/>
      <c r="M30" s="99" t="str">
        <f t="shared" si="2"/>
        <v/>
      </c>
      <c r="N30" s="99"/>
    </row>
    <row r="31" spans="2:14" x14ac:dyDescent="0.4">
      <c r="B31" s="69"/>
      <c r="C31" s="70"/>
      <c r="D31" s="70"/>
      <c r="E31" s="70"/>
      <c r="F31" s="70"/>
      <c r="G31" s="70"/>
      <c r="H31" s="71"/>
      <c r="I31" s="31" t="str">
        <f>IF(B31="","",VLOOKUP(B31,介護保険!J1:K23,2,0))</f>
        <v/>
      </c>
      <c r="J31" s="32"/>
      <c r="K31" s="33" t="str">
        <f t="shared" ref="K31:K32" si="3">IF(B31&lt;&gt;"", 1, "")</f>
        <v/>
      </c>
      <c r="L31" s="34"/>
      <c r="M31" s="99" t="str">
        <f t="shared" ref="M31:M32" si="4">IF(I31="","",I31*K31)</f>
        <v/>
      </c>
      <c r="N31" s="99"/>
    </row>
    <row r="32" spans="2:14" x14ac:dyDescent="0.4">
      <c r="B32" s="69"/>
      <c r="C32" s="70"/>
      <c r="D32" s="70"/>
      <c r="E32" s="70"/>
      <c r="F32" s="70"/>
      <c r="G32" s="70"/>
      <c r="H32" s="71"/>
      <c r="I32" s="31" t="str">
        <f>IF(B32="","",VLOOKUP(B32,介護保険!J1:K23,2,0))</f>
        <v/>
      </c>
      <c r="J32" s="32"/>
      <c r="K32" s="33" t="str">
        <f t="shared" si="3"/>
        <v/>
      </c>
      <c r="L32" s="34"/>
      <c r="M32" s="99" t="str">
        <f t="shared" si="4"/>
        <v/>
      </c>
      <c r="N32" s="99"/>
    </row>
    <row r="33" spans="2:16" x14ac:dyDescent="0.4">
      <c r="B33" s="69"/>
      <c r="C33" s="70"/>
      <c r="D33" s="70"/>
      <c r="E33" s="70"/>
      <c r="F33" s="70"/>
      <c r="G33" s="70"/>
      <c r="H33" s="71"/>
      <c r="I33" s="31" t="str">
        <f>IF(B33="","",VLOOKUP(B33,介護保険!J3:K25,2,0))</f>
        <v/>
      </c>
      <c r="J33" s="32"/>
      <c r="K33" s="33" t="str">
        <f t="shared" si="1"/>
        <v/>
      </c>
      <c r="L33" s="34"/>
      <c r="M33" s="99" t="str">
        <f t="shared" si="2"/>
        <v/>
      </c>
      <c r="N33" s="99"/>
    </row>
    <row r="34" spans="2:16" x14ac:dyDescent="0.4">
      <c r="B34" s="69"/>
      <c r="C34" s="70"/>
      <c r="D34" s="70"/>
      <c r="E34" s="70"/>
      <c r="F34" s="70"/>
      <c r="G34" s="70"/>
      <c r="H34" s="71"/>
      <c r="I34" s="31" t="str">
        <f>IF(B34="","",VLOOKUP(B34,介護保険!J4:K26,2,0))</f>
        <v/>
      </c>
      <c r="J34" s="32"/>
      <c r="K34" s="33" t="str">
        <f t="shared" ref="K34" si="5">IF(B34&lt;&gt;"", 1, "")</f>
        <v/>
      </c>
      <c r="L34" s="34"/>
      <c r="M34" s="99" t="str">
        <f t="shared" ref="M34" si="6">IF(I34="","",I34*K34)</f>
        <v/>
      </c>
      <c r="N34" s="99"/>
    </row>
    <row r="35" spans="2:16" ht="19.5" thickBot="1" x14ac:dyDescent="0.45">
      <c r="B35" s="69"/>
      <c r="C35" s="70"/>
      <c r="D35" s="70"/>
      <c r="E35" s="70"/>
      <c r="F35" s="70"/>
      <c r="G35" s="70"/>
      <c r="H35" s="71"/>
      <c r="I35" s="54" t="str">
        <f>IF(B35="","",VLOOKUP(B35,介護保険!J3:K25,2,0))</f>
        <v/>
      </c>
      <c r="J35" s="55"/>
      <c r="K35" s="89" t="str">
        <f t="shared" si="1"/>
        <v/>
      </c>
      <c r="L35" s="90"/>
      <c r="M35" s="117" t="str">
        <f t="shared" si="2"/>
        <v/>
      </c>
      <c r="N35" s="117"/>
    </row>
    <row r="36" spans="2:16" ht="19.5" thickBot="1" x14ac:dyDescent="0.45">
      <c r="I36" s="37" t="s">
        <v>82</v>
      </c>
      <c r="J36" s="38"/>
      <c r="K36" s="38"/>
      <c r="L36" s="39"/>
      <c r="M36" s="100">
        <f>SUM(M22:M35)</f>
        <v>0</v>
      </c>
      <c r="N36" s="101"/>
    </row>
    <row r="37" spans="2:16" ht="12.75" customHeight="1" thickBot="1" x14ac:dyDescent="0.45"/>
    <row r="38" spans="2:16" ht="14.25" customHeight="1" x14ac:dyDescent="0.4">
      <c r="B38" s="43" t="s">
        <v>83</v>
      </c>
      <c r="C38" s="44"/>
      <c r="E38" s="43" t="s">
        <v>85</v>
      </c>
      <c r="F38" s="44"/>
      <c r="G38" s="1"/>
      <c r="H38" s="62" t="s">
        <v>87</v>
      </c>
      <c r="I38" s="63"/>
      <c r="J38" s="64"/>
      <c r="L38" s="102" t="s">
        <v>89</v>
      </c>
      <c r="M38" s="103"/>
      <c r="N38" s="1"/>
      <c r="O38" s="62" t="s">
        <v>104</v>
      </c>
      <c r="P38" s="64"/>
    </row>
    <row r="39" spans="2:16" ht="14.25" customHeight="1" x14ac:dyDescent="0.4">
      <c r="B39" s="97"/>
      <c r="C39" s="98"/>
      <c r="D39" s="1" t="s">
        <v>84</v>
      </c>
      <c r="E39" s="97"/>
      <c r="F39" s="98"/>
      <c r="G39" s="1" t="s">
        <v>84</v>
      </c>
      <c r="H39" s="59">
        <v>7.4999999999999997E-2</v>
      </c>
      <c r="I39" s="60"/>
      <c r="J39" s="61"/>
      <c r="K39" s="22" t="s">
        <v>86</v>
      </c>
      <c r="L39" s="83" t="str">
        <f>D4</f>
        <v>１割</v>
      </c>
      <c r="M39" s="84"/>
      <c r="N39" s="1" t="s">
        <v>88</v>
      </c>
      <c r="O39" s="120"/>
      <c r="P39" s="121"/>
    </row>
    <row r="40" spans="2:16" ht="19.5" thickBot="1" x14ac:dyDescent="0.45">
      <c r="B40" s="93">
        <f>M19</f>
        <v>26880</v>
      </c>
      <c r="C40" s="94"/>
      <c r="E40" s="93">
        <f>M36</f>
        <v>0</v>
      </c>
      <c r="F40" s="94"/>
      <c r="G40" s="23"/>
      <c r="H40" s="56">
        <f>ROUND((B40 +E40) * 0.075, 0)</f>
        <v>2016</v>
      </c>
      <c r="I40" s="57"/>
      <c r="J40" s="58"/>
      <c r="L40" s="81">
        <f>IF(D4="１割", 1, IF(D4="２割", 2, IF(D4="３割", 3, "")))</f>
        <v>1</v>
      </c>
      <c r="M40" s="82"/>
      <c r="N40" s="1"/>
      <c r="O40" s="118">
        <f>(B40+E40+H40)*L40</f>
        <v>28896</v>
      </c>
      <c r="P40" s="119"/>
    </row>
    <row r="41" spans="2:16" ht="10.5" customHeight="1" x14ac:dyDescent="0.4"/>
    <row r="42" spans="2:16" x14ac:dyDescent="0.4">
      <c r="B42" t="s">
        <v>92</v>
      </c>
    </row>
    <row r="43" spans="2:16" x14ac:dyDescent="0.4">
      <c r="B43" s="36" t="s">
        <v>66</v>
      </c>
      <c r="C43" s="36"/>
      <c r="D43" s="36"/>
      <c r="E43" s="36" t="s">
        <v>108</v>
      </c>
      <c r="F43" s="36"/>
      <c r="G43" s="52" t="s">
        <v>69</v>
      </c>
      <c r="H43" s="53"/>
      <c r="I43" s="36" t="s">
        <v>68</v>
      </c>
      <c r="J43" s="36"/>
      <c r="K43" s="36"/>
      <c r="L43" s="1"/>
    </row>
    <row r="44" spans="2:16" x14ac:dyDescent="0.4">
      <c r="B44" s="28" t="s">
        <v>94</v>
      </c>
      <c r="C44" s="28"/>
      <c r="D44" s="28"/>
      <c r="E44" s="27">
        <f>IF(I4="個室",VLOOKUP(F4,食費居住費!H11:J15,2,FALSE),IF(I4="多床室",VLOOKUP(F4,食費居住費!H11:J15,3,FALSE)))</f>
        <v>1360</v>
      </c>
      <c r="F44" s="27"/>
      <c r="G44" s="67">
        <f>IF(I8&lt;&gt;"", $L$4, "")</f>
        <v>30</v>
      </c>
      <c r="H44" s="68"/>
      <c r="I44" s="27">
        <f t="shared" ref="I44:I51" si="7">IF(E44="","",E44*G44)</f>
        <v>40800</v>
      </c>
      <c r="J44" s="27"/>
      <c r="K44" s="27"/>
      <c r="L44" s="24"/>
    </row>
    <row r="45" spans="2:16" x14ac:dyDescent="0.4">
      <c r="B45" s="28" t="s">
        <v>93</v>
      </c>
      <c r="C45" s="28"/>
      <c r="D45" s="28"/>
      <c r="E45" s="27">
        <f>IF(I4="個室",VLOOKUP(F4,食費居住費!B3:D7,2,FALSE),IF(I4="多床室",VLOOKUP(F4,食費居住費!B3:D7,3,FALSE)))</f>
        <v>1370</v>
      </c>
      <c r="F45" s="27"/>
      <c r="G45" s="67">
        <f>IF(E45&lt;&gt;"", $L$4, "")</f>
        <v>30</v>
      </c>
      <c r="H45" s="68"/>
      <c r="I45" s="27">
        <f t="shared" si="7"/>
        <v>41100</v>
      </c>
      <c r="J45" s="27"/>
      <c r="K45" s="27"/>
      <c r="L45" s="24"/>
    </row>
    <row r="46" spans="2:16" x14ac:dyDescent="0.4">
      <c r="B46" s="95" t="s">
        <v>95</v>
      </c>
      <c r="C46" s="96"/>
      <c r="D46" s="26"/>
      <c r="E46" s="27" t="str">
        <f>IF(D46="", "", VLOOKUP(D46,食費居住費!$B$18:$C$34, 2, FALSE))</f>
        <v/>
      </c>
      <c r="F46" s="27"/>
      <c r="G46" s="67" t="str">
        <f>IF(E46&lt;&gt;"", $L$4, "")</f>
        <v/>
      </c>
      <c r="H46" s="68"/>
      <c r="I46" s="27" t="str">
        <f t="shared" si="7"/>
        <v/>
      </c>
      <c r="J46" s="27"/>
      <c r="K46" s="27"/>
      <c r="L46" s="24"/>
    </row>
    <row r="47" spans="2:16" x14ac:dyDescent="0.4">
      <c r="B47" s="28" t="s">
        <v>115</v>
      </c>
      <c r="C47" s="28"/>
      <c r="D47" s="28"/>
      <c r="E47" s="27">
        <f>IF(B47="","",VLOOKUP(B47,自費!B3:C16,2,0))</f>
        <v>205</v>
      </c>
      <c r="F47" s="27"/>
      <c r="G47" s="29">
        <v>8</v>
      </c>
      <c r="H47" s="30"/>
      <c r="I47" s="27">
        <f t="shared" ref="I47:I48" si="8">IF(E47="","",E47*G47)</f>
        <v>1640</v>
      </c>
      <c r="J47" s="27"/>
      <c r="K47" s="27"/>
      <c r="L47" s="24"/>
    </row>
    <row r="48" spans="2:16" x14ac:dyDescent="0.4">
      <c r="B48" s="28" t="s">
        <v>116</v>
      </c>
      <c r="C48" s="28"/>
      <c r="D48" s="28"/>
      <c r="E48" s="27">
        <f>IF(B48="","",VLOOKUP(B48,自費!B3:C16,2,0))</f>
        <v>155</v>
      </c>
      <c r="F48" s="27"/>
      <c r="G48" s="29">
        <v>22</v>
      </c>
      <c r="H48" s="30"/>
      <c r="I48" s="27">
        <f t="shared" si="8"/>
        <v>3410</v>
      </c>
      <c r="J48" s="27"/>
      <c r="K48" s="27"/>
      <c r="L48" s="24"/>
    </row>
    <row r="49" spans="2:15" x14ac:dyDescent="0.4">
      <c r="B49" s="88" t="s">
        <v>60</v>
      </c>
      <c r="C49" s="88"/>
      <c r="D49" s="88"/>
      <c r="E49" s="27">
        <f>IF(B49="","",VLOOKUP(B49,自費!B3:C7,2,0))</f>
        <v>70</v>
      </c>
      <c r="F49" s="27"/>
      <c r="G49" s="67">
        <f>IF(E49&lt;&gt;"", $L$4, "")</f>
        <v>30</v>
      </c>
      <c r="H49" s="68"/>
      <c r="I49" s="27">
        <f t="shared" si="7"/>
        <v>2100</v>
      </c>
      <c r="J49" s="27"/>
      <c r="K49" s="27"/>
      <c r="L49" s="24"/>
    </row>
    <row r="50" spans="2:15" x14ac:dyDescent="0.4">
      <c r="B50" s="88" t="s">
        <v>61</v>
      </c>
      <c r="C50" s="88"/>
      <c r="D50" s="88"/>
      <c r="E50" s="27">
        <f>IF(B50="","",VLOOKUP(B50,自費!B3:C7,2,0))</f>
        <v>55</v>
      </c>
      <c r="F50" s="27"/>
      <c r="G50" s="67">
        <f>IF(E50&lt;&gt;"", $L$4, "")</f>
        <v>30</v>
      </c>
      <c r="H50" s="68"/>
      <c r="I50" s="27">
        <f t="shared" si="7"/>
        <v>1650</v>
      </c>
      <c r="J50" s="27"/>
      <c r="K50" s="27"/>
      <c r="L50" s="24"/>
    </row>
    <row r="51" spans="2:15" ht="19.5" thickBot="1" x14ac:dyDescent="0.45">
      <c r="B51" s="88"/>
      <c r="C51" s="88"/>
      <c r="D51" s="88"/>
      <c r="E51" s="27" t="str">
        <f>IF(B51="","",VLOOKUP(B51,自費!B3:C7,2,0))</f>
        <v/>
      </c>
      <c r="F51" s="116"/>
      <c r="G51" s="65" t="str">
        <f>IF(E51&lt;&gt;"", $L$4, "")</f>
        <v/>
      </c>
      <c r="H51" s="66"/>
      <c r="I51" s="110" t="str">
        <f t="shared" si="7"/>
        <v/>
      </c>
      <c r="J51" s="111"/>
      <c r="K51" s="112"/>
      <c r="L51" s="24"/>
    </row>
    <row r="52" spans="2:15" ht="19.5" thickBot="1" x14ac:dyDescent="0.45">
      <c r="F52" s="37" t="s">
        <v>103</v>
      </c>
      <c r="G52" s="38"/>
      <c r="H52" s="39"/>
      <c r="I52" s="40">
        <f>SUM(I44:K51)</f>
        <v>90700</v>
      </c>
      <c r="J52" s="41"/>
      <c r="K52" s="42"/>
      <c r="L52" s="25"/>
    </row>
    <row r="53" spans="2:15" ht="9.75" customHeight="1" thickBot="1" x14ac:dyDescent="0.45"/>
    <row r="54" spans="2:15" x14ac:dyDescent="0.4">
      <c r="B54" s="43" t="s">
        <v>104</v>
      </c>
      <c r="C54" s="44"/>
      <c r="E54" s="43" t="s">
        <v>103</v>
      </c>
      <c r="F54" s="44"/>
      <c r="G54" s="1"/>
      <c r="I54" s="45" t="s">
        <v>106</v>
      </c>
      <c r="J54" s="46"/>
      <c r="K54" s="46"/>
      <c r="L54" s="47"/>
    </row>
    <row r="55" spans="2:15" ht="15.75" customHeight="1" x14ac:dyDescent="0.4">
      <c r="B55" s="91">
        <f>O40</f>
        <v>28896</v>
      </c>
      <c r="C55" s="92"/>
      <c r="D55" s="1" t="s">
        <v>84</v>
      </c>
      <c r="E55" s="91">
        <f>I52</f>
        <v>90700</v>
      </c>
      <c r="F55" s="92"/>
      <c r="G55" s="23"/>
      <c r="H55" s="1" t="s">
        <v>105</v>
      </c>
      <c r="I55" s="104">
        <f>B55+E55</f>
        <v>119596</v>
      </c>
      <c r="J55" s="105"/>
      <c r="K55" s="105"/>
      <c r="L55" s="106"/>
    </row>
    <row r="56" spans="2:15" ht="15.75" customHeight="1" thickBot="1" x14ac:dyDescent="0.45">
      <c r="B56" s="93"/>
      <c r="C56" s="94"/>
      <c r="E56" s="93"/>
      <c r="F56" s="94"/>
      <c r="G56" s="23"/>
      <c r="I56" s="107"/>
      <c r="J56" s="108"/>
      <c r="K56" s="108"/>
      <c r="L56" s="109"/>
      <c r="N56" s="80"/>
      <c r="O56" s="80"/>
    </row>
  </sheetData>
  <sheetProtection algorithmName="SHA-512" hashValue="J5xP7B+vlhamxcLmHTGL8Dc6rHHT7Ecope/cqnCZWwDwLlQ3UhQRQhsmeZnnxbZ9V9qMyguAJHAJBX+lrpIX+g==" saltValue="6eUi2NWWK+lX0GRjwNNGiA==" spinCount="100000" sheet="1" objects="1" scenarios="1" selectLockedCells="1"/>
  <mergeCells count="180">
    <mergeCell ref="O40:P40"/>
    <mergeCell ref="O38:P39"/>
    <mergeCell ref="L4:M4"/>
    <mergeCell ref="L3:M3"/>
    <mergeCell ref="M10:N10"/>
    <mergeCell ref="M9:N9"/>
    <mergeCell ref="M8:N8"/>
    <mergeCell ref="M7:N7"/>
    <mergeCell ref="M36:N36"/>
    <mergeCell ref="M35:N35"/>
    <mergeCell ref="M33:N33"/>
    <mergeCell ref="M32:N32"/>
    <mergeCell ref="M31:N31"/>
    <mergeCell ref="M30:N30"/>
    <mergeCell ref="M29:N29"/>
    <mergeCell ref="M28:N28"/>
    <mergeCell ref="M27:N27"/>
    <mergeCell ref="M26:N26"/>
    <mergeCell ref="M25:N25"/>
    <mergeCell ref="M24:N24"/>
    <mergeCell ref="M13:N13"/>
    <mergeCell ref="M12:N12"/>
    <mergeCell ref="K34:L34"/>
    <mergeCell ref="M34:N34"/>
    <mergeCell ref="B4:C4"/>
    <mergeCell ref="B12:H12"/>
    <mergeCell ref="B11:H11"/>
    <mergeCell ref="B10:H10"/>
    <mergeCell ref="B9:H9"/>
    <mergeCell ref="B8:H8"/>
    <mergeCell ref="B7:H7"/>
    <mergeCell ref="B50:D50"/>
    <mergeCell ref="B51:D51"/>
    <mergeCell ref="E38:F39"/>
    <mergeCell ref="E40:F40"/>
    <mergeCell ref="E51:F51"/>
    <mergeCell ref="E50:F50"/>
    <mergeCell ref="E49:F49"/>
    <mergeCell ref="E46:F46"/>
    <mergeCell ref="E45:F45"/>
    <mergeCell ref="B16:H16"/>
    <mergeCell ref="B15:H15"/>
    <mergeCell ref="B13:H13"/>
    <mergeCell ref="B34:H34"/>
    <mergeCell ref="M17:N17"/>
    <mergeCell ref="M16:N16"/>
    <mergeCell ref="M15:N15"/>
    <mergeCell ref="M14:N14"/>
    <mergeCell ref="I16:J16"/>
    <mergeCell ref="M11:N11"/>
    <mergeCell ref="I55:L56"/>
    <mergeCell ref="E55:F56"/>
    <mergeCell ref="I51:K51"/>
    <mergeCell ref="I50:K50"/>
    <mergeCell ref="I49:K49"/>
    <mergeCell ref="M18:N18"/>
    <mergeCell ref="I34:J34"/>
    <mergeCell ref="M23:N23"/>
    <mergeCell ref="M22:N22"/>
    <mergeCell ref="M21:N21"/>
    <mergeCell ref="M19:N19"/>
    <mergeCell ref="B30:H30"/>
    <mergeCell ref="B29:H29"/>
    <mergeCell ref="B28:H28"/>
    <mergeCell ref="E44:F44"/>
    <mergeCell ref="E43:F43"/>
    <mergeCell ref="B43:D43"/>
    <mergeCell ref="B44:D44"/>
    <mergeCell ref="L38:M38"/>
    <mergeCell ref="I23:J23"/>
    <mergeCell ref="B35:H35"/>
    <mergeCell ref="B33:H33"/>
    <mergeCell ref="B32:H32"/>
    <mergeCell ref="B31:H31"/>
    <mergeCell ref="B24:H24"/>
    <mergeCell ref="B55:C56"/>
    <mergeCell ref="B54:C54"/>
    <mergeCell ref="B46:C46"/>
    <mergeCell ref="B40:C40"/>
    <mergeCell ref="B38:C39"/>
    <mergeCell ref="B45:D45"/>
    <mergeCell ref="B27:H27"/>
    <mergeCell ref="B26:H26"/>
    <mergeCell ref="B25:H25"/>
    <mergeCell ref="B47:D47"/>
    <mergeCell ref="E47:F47"/>
    <mergeCell ref="G47:H47"/>
    <mergeCell ref="N56:O56"/>
    <mergeCell ref="L40:M40"/>
    <mergeCell ref="L39:M39"/>
    <mergeCell ref="B22:H22"/>
    <mergeCell ref="B21:H21"/>
    <mergeCell ref="I18:J18"/>
    <mergeCell ref="I17:J17"/>
    <mergeCell ref="K30:L30"/>
    <mergeCell ref="K29:L29"/>
    <mergeCell ref="K28:L28"/>
    <mergeCell ref="K27:L27"/>
    <mergeCell ref="K26:L26"/>
    <mergeCell ref="K25:L25"/>
    <mergeCell ref="K24:L24"/>
    <mergeCell ref="B49:D49"/>
    <mergeCell ref="I36:L36"/>
    <mergeCell ref="I22:J22"/>
    <mergeCell ref="I21:J21"/>
    <mergeCell ref="I19:L19"/>
    <mergeCell ref="K21:L21"/>
    <mergeCell ref="K35:L35"/>
    <mergeCell ref="K33:L33"/>
    <mergeCell ref="K32:L32"/>
    <mergeCell ref="K31:L31"/>
    <mergeCell ref="B3:C3"/>
    <mergeCell ref="H40:J40"/>
    <mergeCell ref="H39:J39"/>
    <mergeCell ref="H38:J38"/>
    <mergeCell ref="G51:H51"/>
    <mergeCell ref="G50:H50"/>
    <mergeCell ref="G49:H49"/>
    <mergeCell ref="G46:H46"/>
    <mergeCell ref="G45:H45"/>
    <mergeCell ref="G44:H44"/>
    <mergeCell ref="G43:H43"/>
    <mergeCell ref="B23:H23"/>
    <mergeCell ref="I4:K4"/>
    <mergeCell ref="I3:K3"/>
    <mergeCell ref="F4:H4"/>
    <mergeCell ref="D4:E4"/>
    <mergeCell ref="F3:H3"/>
    <mergeCell ref="D3:E3"/>
    <mergeCell ref="B18:H18"/>
    <mergeCell ref="B17:H17"/>
    <mergeCell ref="I46:K46"/>
    <mergeCell ref="I45:K45"/>
    <mergeCell ref="K8:L8"/>
    <mergeCell ref="K7:L7"/>
    <mergeCell ref="B1:M1"/>
    <mergeCell ref="I44:K44"/>
    <mergeCell ref="I43:K43"/>
    <mergeCell ref="F52:H52"/>
    <mergeCell ref="I52:K52"/>
    <mergeCell ref="E54:F54"/>
    <mergeCell ref="I54:L54"/>
    <mergeCell ref="K13:L13"/>
    <mergeCell ref="K12:L12"/>
    <mergeCell ref="K11:L11"/>
    <mergeCell ref="K10:L10"/>
    <mergeCell ref="K9:L9"/>
    <mergeCell ref="K18:L18"/>
    <mergeCell ref="K17:L17"/>
    <mergeCell ref="K16:L16"/>
    <mergeCell ref="K15:L15"/>
    <mergeCell ref="K14:L14"/>
    <mergeCell ref="I10:J10"/>
    <mergeCell ref="I9:J9"/>
    <mergeCell ref="I8:J8"/>
    <mergeCell ref="I7:J7"/>
    <mergeCell ref="I35:J35"/>
    <mergeCell ref="I33:J33"/>
    <mergeCell ref="I32:J32"/>
    <mergeCell ref="I11:J11"/>
    <mergeCell ref="K23:L23"/>
    <mergeCell ref="K22:L22"/>
    <mergeCell ref="I31:J31"/>
    <mergeCell ref="I30:J30"/>
    <mergeCell ref="I29:J29"/>
    <mergeCell ref="I28:J28"/>
    <mergeCell ref="I27:J27"/>
    <mergeCell ref="I26:J26"/>
    <mergeCell ref="I25:J25"/>
    <mergeCell ref="I24:J24"/>
    <mergeCell ref="I47:K47"/>
    <mergeCell ref="B48:D48"/>
    <mergeCell ref="E48:F48"/>
    <mergeCell ref="G48:H48"/>
    <mergeCell ref="I48:K48"/>
    <mergeCell ref="I15:J15"/>
    <mergeCell ref="I14:J14"/>
    <mergeCell ref="I13:J13"/>
    <mergeCell ref="I12:J12"/>
    <mergeCell ref="B14:H14"/>
  </mergeCells>
  <phoneticPr fontId="1"/>
  <dataValidations count="8">
    <dataValidation type="list" allowBlank="1" showInputMessage="1" showErrorMessage="1" sqref="B4:B5 C5" xr:uid="{C074CF1A-6C47-4BFA-8977-E6C534A09AD6}">
      <formula1>介護度</formula1>
    </dataValidation>
    <dataValidation type="list" allowBlank="1" showInputMessage="1" showErrorMessage="1" sqref="B13:C18" xr:uid="{4A50B508-49E8-4A42-9D0A-A3E668461E97}">
      <formula1>加算_日額</formula1>
    </dataValidation>
    <dataValidation type="list" allowBlank="1" showInputMessage="1" showErrorMessage="1" sqref="I4:J5" xr:uid="{F3A10C71-33DA-4A9A-BA43-ED43C6A3E62E}">
      <formula1>部屋</formula1>
    </dataValidation>
    <dataValidation type="list" allowBlank="1" showInputMessage="1" showErrorMessage="1" sqref="D4:D5" xr:uid="{43C6E8AF-E935-4A8C-9B39-E08DC3025212}">
      <formula1>負担割合</formula1>
    </dataValidation>
    <dataValidation type="list" allowBlank="1" showInputMessage="1" showErrorMessage="1" sqref="F4:G5" xr:uid="{CB9A4B85-D21B-4D64-A2B2-C0EC89291B1C}">
      <formula1>負担限度額</formula1>
    </dataValidation>
    <dataValidation type="list" allowBlank="1" showInputMessage="1" showErrorMessage="1" sqref="B22:C35" xr:uid="{D8AF3250-57B0-4C40-BFAF-B3A8ADA381CE}">
      <formula1>加算＿月額</formula1>
    </dataValidation>
    <dataValidation type="list" allowBlank="1" showInputMessage="1" showErrorMessage="1" sqref="D46" xr:uid="{8DEA092D-8338-41DD-BC22-08714302D6EF}">
      <formula1>室料</formula1>
    </dataValidation>
    <dataValidation type="list" allowBlank="1" showInputMessage="1" showErrorMessage="1" sqref="B49:D51" xr:uid="{934C4C98-415F-402F-99AE-9AAC6AFC7E3F}">
      <formula1>自費項目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9892-FBB0-4212-B042-495900351B4F}">
  <dimension ref="B1:K25"/>
  <sheetViews>
    <sheetView workbookViewId="0">
      <selection activeCell="H6" sqref="H6:I6"/>
    </sheetView>
  </sheetViews>
  <sheetFormatPr defaultRowHeight="18.75" x14ac:dyDescent="0.4"/>
  <cols>
    <col min="2" max="2" width="9" style="1"/>
    <col min="3" max="3" width="15.125" style="1" bestFit="1" customWidth="1"/>
    <col min="4" max="4" width="15.125" style="1" customWidth="1"/>
    <col min="5" max="5" width="11.875" style="1" customWidth="1"/>
    <col min="6" max="6" width="19.375" customWidth="1"/>
    <col min="8" max="8" width="48.375" bestFit="1" customWidth="1"/>
    <col min="10" max="10" width="46.375" bestFit="1" customWidth="1"/>
  </cols>
  <sheetData>
    <row r="1" spans="2:11" ht="19.5" thickBot="1" x14ac:dyDescent="0.45"/>
    <row r="2" spans="2:11" x14ac:dyDescent="0.4">
      <c r="B2" s="2" t="s">
        <v>0</v>
      </c>
      <c r="C2" s="17" t="s">
        <v>75</v>
      </c>
      <c r="D2" s="16" t="s">
        <v>52</v>
      </c>
      <c r="F2" s="10" t="s">
        <v>6</v>
      </c>
      <c r="G2" s="11" t="s">
        <v>63</v>
      </c>
      <c r="H2" s="4" t="s">
        <v>32</v>
      </c>
      <c r="I2" s="4" t="s">
        <v>64</v>
      </c>
      <c r="J2" s="4" t="s">
        <v>33</v>
      </c>
      <c r="K2" s="4" t="s">
        <v>65</v>
      </c>
    </row>
    <row r="3" spans="2:11" x14ac:dyDescent="0.4">
      <c r="B3" s="8" t="s">
        <v>1</v>
      </c>
      <c r="C3" s="17" t="s">
        <v>7</v>
      </c>
      <c r="D3" s="16" t="s">
        <v>98</v>
      </c>
      <c r="F3" s="12" t="s">
        <v>7</v>
      </c>
      <c r="G3" s="13">
        <v>788</v>
      </c>
      <c r="H3" s="9" t="s">
        <v>13</v>
      </c>
      <c r="I3" s="7">
        <v>51</v>
      </c>
      <c r="J3" s="3" t="s">
        <v>113</v>
      </c>
      <c r="K3" s="3">
        <v>53</v>
      </c>
    </row>
    <row r="4" spans="2:11" x14ac:dyDescent="0.4">
      <c r="B4" s="8" t="s">
        <v>2</v>
      </c>
      <c r="C4" s="17" t="s">
        <v>8</v>
      </c>
      <c r="D4" s="16" t="s">
        <v>99</v>
      </c>
      <c r="F4" s="12" t="s">
        <v>8</v>
      </c>
      <c r="G4" s="13">
        <v>863</v>
      </c>
      <c r="H4" s="9" t="s">
        <v>14</v>
      </c>
      <c r="I4" s="7">
        <v>24</v>
      </c>
      <c r="J4" s="3" t="s">
        <v>114</v>
      </c>
      <c r="K4" s="3">
        <v>33</v>
      </c>
    </row>
    <row r="5" spans="2:11" x14ac:dyDescent="0.4">
      <c r="B5" s="8" t="s">
        <v>3</v>
      </c>
      <c r="C5" s="17" t="s">
        <v>9</v>
      </c>
      <c r="D5" s="16" t="s">
        <v>100</v>
      </c>
      <c r="F5" s="12" t="s">
        <v>9</v>
      </c>
      <c r="G5" s="13">
        <v>928</v>
      </c>
      <c r="H5" s="9" t="s">
        <v>15</v>
      </c>
      <c r="I5" s="7">
        <v>22</v>
      </c>
      <c r="J5" s="3" t="s">
        <v>21</v>
      </c>
      <c r="K5" s="3">
        <v>3</v>
      </c>
    </row>
    <row r="6" spans="2:11" x14ac:dyDescent="0.4">
      <c r="B6" s="8" t="s">
        <v>4</v>
      </c>
      <c r="C6" s="17" t="s">
        <v>10</v>
      </c>
      <c r="D6" s="16" t="s">
        <v>101</v>
      </c>
      <c r="F6" s="12" t="s">
        <v>10</v>
      </c>
      <c r="G6" s="13">
        <v>985</v>
      </c>
      <c r="H6" s="9" t="s">
        <v>31</v>
      </c>
      <c r="I6" s="7">
        <v>11</v>
      </c>
      <c r="J6" s="3" t="s">
        <v>22</v>
      </c>
      <c r="K6" s="3">
        <v>13</v>
      </c>
    </row>
    <row r="7" spans="2:11" x14ac:dyDescent="0.4">
      <c r="B7" s="8" t="s">
        <v>5</v>
      </c>
      <c r="C7" s="17" t="s">
        <v>11</v>
      </c>
      <c r="D7" s="16" t="s">
        <v>102</v>
      </c>
      <c r="F7" s="12" t="s">
        <v>11</v>
      </c>
      <c r="G7" s="13">
        <v>1040</v>
      </c>
      <c r="H7" s="9" t="s">
        <v>16</v>
      </c>
      <c r="I7" s="7">
        <v>60</v>
      </c>
      <c r="J7" s="3" t="s">
        <v>23</v>
      </c>
      <c r="K7" s="3">
        <v>10</v>
      </c>
    </row>
    <row r="8" spans="2:11" x14ac:dyDescent="0.4">
      <c r="D8" s="19"/>
      <c r="F8" s="12" t="s">
        <v>98</v>
      </c>
      <c r="G8" s="13">
        <v>871</v>
      </c>
      <c r="H8" s="9" t="s">
        <v>17</v>
      </c>
      <c r="I8" s="7">
        <v>30</v>
      </c>
      <c r="J8" s="3" t="s">
        <v>24</v>
      </c>
      <c r="K8" s="3">
        <v>15</v>
      </c>
    </row>
    <row r="9" spans="2:11" x14ac:dyDescent="0.4">
      <c r="B9" s="5" t="s">
        <v>74</v>
      </c>
      <c r="D9"/>
      <c r="F9" s="12" t="s">
        <v>99</v>
      </c>
      <c r="G9" s="13">
        <v>947</v>
      </c>
      <c r="H9" s="9" t="s">
        <v>18</v>
      </c>
      <c r="I9" s="7">
        <v>258</v>
      </c>
      <c r="J9" s="3" t="s">
        <v>25</v>
      </c>
      <c r="K9" s="3">
        <v>20</v>
      </c>
    </row>
    <row r="10" spans="2:11" x14ac:dyDescent="0.4">
      <c r="B10" s="3" t="s">
        <v>75</v>
      </c>
      <c r="D10"/>
      <c r="F10" s="12" t="s">
        <v>100</v>
      </c>
      <c r="G10" s="13">
        <v>1014</v>
      </c>
      <c r="H10" s="9" t="s">
        <v>19</v>
      </c>
      <c r="I10" s="7">
        <v>240</v>
      </c>
      <c r="J10" s="3" t="s">
        <v>26</v>
      </c>
      <c r="K10" s="3">
        <v>300</v>
      </c>
    </row>
    <row r="11" spans="2:11" x14ac:dyDescent="0.4">
      <c r="B11" s="3" t="s">
        <v>52</v>
      </c>
      <c r="D11"/>
      <c r="F11" s="12" t="s">
        <v>101</v>
      </c>
      <c r="G11" s="13">
        <v>1072</v>
      </c>
      <c r="H11" s="9" t="s">
        <v>20</v>
      </c>
      <c r="I11" s="7">
        <v>120</v>
      </c>
      <c r="J11" s="3" t="s">
        <v>27</v>
      </c>
      <c r="K11" s="3">
        <v>40</v>
      </c>
    </row>
    <row r="12" spans="2:11" ht="19.5" thickBot="1" x14ac:dyDescent="0.45">
      <c r="D12"/>
      <c r="F12" s="14" t="s">
        <v>102</v>
      </c>
      <c r="G12" s="15">
        <v>1125</v>
      </c>
      <c r="H12" s="9" t="s">
        <v>38</v>
      </c>
      <c r="I12" s="7">
        <v>6</v>
      </c>
      <c r="J12" s="3" t="s">
        <v>28</v>
      </c>
      <c r="K12" s="3">
        <v>60</v>
      </c>
    </row>
    <row r="13" spans="2:11" x14ac:dyDescent="0.4">
      <c r="B13" s="2" t="s">
        <v>70</v>
      </c>
      <c r="C13" s="17" t="s">
        <v>90</v>
      </c>
      <c r="D13" s="2" t="s">
        <v>78</v>
      </c>
      <c r="H13" s="3" t="s">
        <v>39</v>
      </c>
      <c r="I13" s="7">
        <v>76</v>
      </c>
      <c r="J13" s="3" t="s">
        <v>29</v>
      </c>
      <c r="K13" s="3">
        <v>5</v>
      </c>
    </row>
    <row r="14" spans="2:11" x14ac:dyDescent="0.4">
      <c r="B14" s="8" t="s">
        <v>71</v>
      </c>
      <c r="C14" s="17">
        <v>1</v>
      </c>
      <c r="D14" s="3" t="s">
        <v>45</v>
      </c>
      <c r="H14" s="3" t="s">
        <v>110</v>
      </c>
      <c r="I14" s="7">
        <v>518</v>
      </c>
      <c r="J14" s="3" t="s">
        <v>30</v>
      </c>
      <c r="K14" s="3">
        <v>20</v>
      </c>
    </row>
    <row r="15" spans="2:11" x14ac:dyDescent="0.4">
      <c r="B15" s="8" t="s">
        <v>72</v>
      </c>
      <c r="C15" s="17">
        <v>2</v>
      </c>
      <c r="D15" s="3" t="s">
        <v>46</v>
      </c>
      <c r="H15" s="3" t="s">
        <v>111</v>
      </c>
      <c r="I15" s="7">
        <v>480</v>
      </c>
      <c r="J15" s="3" t="s">
        <v>34</v>
      </c>
      <c r="K15" s="3">
        <v>400</v>
      </c>
    </row>
    <row r="16" spans="2:11" x14ac:dyDescent="0.4">
      <c r="B16" s="8" t="s">
        <v>73</v>
      </c>
      <c r="C16" s="17">
        <v>3</v>
      </c>
      <c r="D16" s="3" t="s">
        <v>47</v>
      </c>
      <c r="H16" s="3"/>
      <c r="I16" s="7"/>
      <c r="J16" s="3" t="s">
        <v>35</v>
      </c>
      <c r="K16" s="3">
        <v>100</v>
      </c>
    </row>
    <row r="17" spans="4:11" x14ac:dyDescent="0.4">
      <c r="D17" s="3" t="s">
        <v>48</v>
      </c>
      <c r="J17" s="3" t="s">
        <v>36</v>
      </c>
      <c r="K17" s="3">
        <v>90</v>
      </c>
    </row>
    <row r="18" spans="4:11" x14ac:dyDescent="0.4">
      <c r="D18" s="3" t="s">
        <v>49</v>
      </c>
      <c r="J18" s="3" t="s">
        <v>37</v>
      </c>
      <c r="K18" s="3">
        <v>110</v>
      </c>
    </row>
    <row r="19" spans="4:11" x14ac:dyDescent="0.4">
      <c r="J19" s="3" t="s">
        <v>40</v>
      </c>
      <c r="K19" s="3">
        <v>480</v>
      </c>
    </row>
    <row r="20" spans="4:11" x14ac:dyDescent="0.4">
      <c r="J20" s="3" t="s">
        <v>41</v>
      </c>
      <c r="K20" s="3">
        <v>500</v>
      </c>
    </row>
    <row r="21" spans="4:11" x14ac:dyDescent="0.4">
      <c r="J21" s="3" t="s">
        <v>42</v>
      </c>
      <c r="K21" s="3">
        <v>600</v>
      </c>
    </row>
    <row r="22" spans="4:11" x14ac:dyDescent="0.4">
      <c r="J22" s="3" t="s">
        <v>43</v>
      </c>
      <c r="K22" s="3">
        <v>300</v>
      </c>
    </row>
    <row r="23" spans="4:11" x14ac:dyDescent="0.4">
      <c r="J23" s="3" t="s">
        <v>112</v>
      </c>
      <c r="K23" s="3">
        <v>100</v>
      </c>
    </row>
    <row r="24" spans="4:11" x14ac:dyDescent="0.4">
      <c r="J24" s="3"/>
      <c r="K24" s="3"/>
    </row>
    <row r="25" spans="4:11" x14ac:dyDescent="0.4">
      <c r="J25" s="3"/>
      <c r="K25" s="3"/>
    </row>
  </sheetData>
  <sheetProtection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AFC6-4106-4818-A328-C47D87369071}">
  <dimension ref="B1:J34"/>
  <sheetViews>
    <sheetView workbookViewId="0">
      <selection activeCell="B18" sqref="B18:B34"/>
    </sheetView>
  </sheetViews>
  <sheetFormatPr defaultRowHeight="18.75" x14ac:dyDescent="0.4"/>
  <cols>
    <col min="2" max="2" width="19.25" bestFit="1" customWidth="1"/>
    <col min="3" max="3" width="11" bestFit="1" customWidth="1"/>
  </cols>
  <sheetData>
    <row r="1" spans="2:10" x14ac:dyDescent="0.4">
      <c r="B1" t="s">
        <v>50</v>
      </c>
    </row>
    <row r="2" spans="2:10" x14ac:dyDescent="0.4">
      <c r="B2" s="5" t="s">
        <v>54</v>
      </c>
      <c r="C2" s="5" t="s">
        <v>51</v>
      </c>
      <c r="D2" s="5" t="s">
        <v>52</v>
      </c>
    </row>
    <row r="3" spans="2:10" x14ac:dyDescent="0.4">
      <c r="B3" s="3" t="s">
        <v>45</v>
      </c>
      <c r="C3" s="3">
        <v>1730</v>
      </c>
      <c r="D3" s="3">
        <v>560</v>
      </c>
    </row>
    <row r="4" spans="2:10" x14ac:dyDescent="0.4">
      <c r="B4" s="3" t="s">
        <v>46</v>
      </c>
      <c r="C4" s="3">
        <v>1370</v>
      </c>
      <c r="D4" s="3">
        <v>430</v>
      </c>
    </row>
    <row r="5" spans="2:10" x14ac:dyDescent="0.4">
      <c r="B5" s="3" t="s">
        <v>47</v>
      </c>
      <c r="C5" s="3">
        <v>1370</v>
      </c>
      <c r="D5" s="3">
        <v>430</v>
      </c>
    </row>
    <row r="6" spans="2:10" x14ac:dyDescent="0.4">
      <c r="B6" s="3" t="s">
        <v>48</v>
      </c>
      <c r="C6" s="3">
        <v>550</v>
      </c>
      <c r="D6" s="3">
        <v>430</v>
      </c>
    </row>
    <row r="7" spans="2:10" x14ac:dyDescent="0.4">
      <c r="B7" s="3" t="s">
        <v>49</v>
      </c>
      <c r="C7" s="3">
        <v>550</v>
      </c>
      <c r="D7" s="3">
        <v>0</v>
      </c>
    </row>
    <row r="9" spans="2:10" x14ac:dyDescent="0.4">
      <c r="B9" t="s">
        <v>53</v>
      </c>
    </row>
    <row r="10" spans="2:10" x14ac:dyDescent="0.4">
      <c r="B10" s="5" t="s">
        <v>54</v>
      </c>
      <c r="C10" s="5" t="s">
        <v>44</v>
      </c>
      <c r="D10" s="5" t="s">
        <v>55</v>
      </c>
      <c r="E10" s="5" t="s">
        <v>56</v>
      </c>
      <c r="F10" s="5" t="s">
        <v>57</v>
      </c>
      <c r="G10" s="18"/>
      <c r="H10" s="16"/>
      <c r="I10" s="16" t="s">
        <v>51</v>
      </c>
      <c r="J10" s="16" t="s">
        <v>52</v>
      </c>
    </row>
    <row r="11" spans="2:10" x14ac:dyDescent="0.4">
      <c r="B11" s="3" t="s">
        <v>45</v>
      </c>
      <c r="C11" s="3">
        <v>1680</v>
      </c>
      <c r="D11" s="3">
        <v>330</v>
      </c>
      <c r="E11" s="3">
        <v>700</v>
      </c>
      <c r="F11" s="3">
        <v>650</v>
      </c>
      <c r="G11" s="18"/>
      <c r="H11" s="16" t="s">
        <v>45</v>
      </c>
      <c r="I11" s="16">
        <v>1680</v>
      </c>
      <c r="J11" s="16">
        <v>1680</v>
      </c>
    </row>
    <row r="12" spans="2:10" x14ac:dyDescent="0.4">
      <c r="B12" s="3" t="s">
        <v>46</v>
      </c>
      <c r="C12" s="3">
        <v>1360</v>
      </c>
      <c r="D12" s="3">
        <v>295</v>
      </c>
      <c r="E12" s="3">
        <v>575</v>
      </c>
      <c r="F12" s="3">
        <v>575</v>
      </c>
      <c r="G12" s="18"/>
      <c r="H12" s="16" t="s">
        <v>46</v>
      </c>
      <c r="I12" s="16">
        <v>1360</v>
      </c>
      <c r="J12" s="16">
        <v>1360</v>
      </c>
    </row>
    <row r="13" spans="2:10" x14ac:dyDescent="0.4">
      <c r="B13" s="3" t="s">
        <v>47</v>
      </c>
      <c r="C13" s="3">
        <v>650</v>
      </c>
      <c r="D13" s="3">
        <v>295</v>
      </c>
      <c r="E13" s="3">
        <v>575</v>
      </c>
      <c r="F13" s="3">
        <v>575</v>
      </c>
      <c r="G13" s="18"/>
      <c r="H13" s="16" t="s">
        <v>47</v>
      </c>
      <c r="I13" s="16">
        <v>650</v>
      </c>
      <c r="J13" s="16">
        <v>650</v>
      </c>
    </row>
    <row r="14" spans="2:10" x14ac:dyDescent="0.4">
      <c r="B14" s="3" t="s">
        <v>48</v>
      </c>
      <c r="C14" s="3">
        <v>390</v>
      </c>
      <c r="D14" s="3">
        <v>295</v>
      </c>
      <c r="E14" s="3">
        <v>575</v>
      </c>
      <c r="F14" s="3">
        <v>575</v>
      </c>
      <c r="G14" s="18"/>
      <c r="H14" s="16" t="s">
        <v>48</v>
      </c>
      <c r="I14" s="16">
        <v>390</v>
      </c>
      <c r="J14" s="16">
        <v>390</v>
      </c>
    </row>
    <row r="15" spans="2:10" x14ac:dyDescent="0.4">
      <c r="B15" s="3" t="s">
        <v>49</v>
      </c>
      <c r="C15" s="3">
        <v>300</v>
      </c>
      <c r="D15" s="3">
        <v>295</v>
      </c>
      <c r="E15" s="3">
        <v>575</v>
      </c>
      <c r="F15" s="3">
        <v>575</v>
      </c>
      <c r="G15" s="18"/>
      <c r="H15" s="16" t="s">
        <v>49</v>
      </c>
      <c r="I15" s="16">
        <v>300</v>
      </c>
      <c r="J15" s="16">
        <v>300</v>
      </c>
    </row>
    <row r="17" spans="2:3" x14ac:dyDescent="0.4">
      <c r="B17" s="5" t="s">
        <v>96</v>
      </c>
      <c r="C17" s="5" t="s">
        <v>97</v>
      </c>
    </row>
    <row r="18" spans="2:3" x14ac:dyDescent="0.4">
      <c r="B18" s="3">
        <v>103</v>
      </c>
      <c r="C18" s="3">
        <v>1350</v>
      </c>
    </row>
    <row r="19" spans="2:3" x14ac:dyDescent="0.4">
      <c r="B19" s="3">
        <v>104</v>
      </c>
      <c r="C19" s="3">
        <v>1350</v>
      </c>
    </row>
    <row r="20" spans="2:3" x14ac:dyDescent="0.4">
      <c r="B20" s="3">
        <v>107</v>
      </c>
      <c r="C20" s="3">
        <v>1350</v>
      </c>
    </row>
    <row r="21" spans="2:3" x14ac:dyDescent="0.4">
      <c r="B21" s="3">
        <v>108</v>
      </c>
      <c r="C21" s="3">
        <v>1350</v>
      </c>
    </row>
    <row r="22" spans="2:3" x14ac:dyDescent="0.4">
      <c r="B22" s="3">
        <v>204</v>
      </c>
      <c r="C22" s="3">
        <v>2000</v>
      </c>
    </row>
    <row r="23" spans="2:3" x14ac:dyDescent="0.4">
      <c r="B23" s="3">
        <v>205</v>
      </c>
      <c r="C23" s="3">
        <v>2000</v>
      </c>
    </row>
    <row r="24" spans="2:3" x14ac:dyDescent="0.4">
      <c r="B24" s="3">
        <v>207</v>
      </c>
      <c r="C24" s="3">
        <v>2000</v>
      </c>
    </row>
    <row r="25" spans="2:3" x14ac:dyDescent="0.4">
      <c r="B25" s="3">
        <v>305</v>
      </c>
      <c r="C25" s="3">
        <v>2000</v>
      </c>
    </row>
    <row r="26" spans="2:3" x14ac:dyDescent="0.4">
      <c r="B26" s="3">
        <v>306</v>
      </c>
      <c r="C26" s="3">
        <v>2000</v>
      </c>
    </row>
    <row r="27" spans="2:3" x14ac:dyDescent="0.4">
      <c r="B27" s="3">
        <v>307</v>
      </c>
      <c r="C27" s="3">
        <v>2000</v>
      </c>
    </row>
    <row r="28" spans="2:3" x14ac:dyDescent="0.4">
      <c r="B28" s="3">
        <v>308</v>
      </c>
      <c r="C28" s="3">
        <v>2000</v>
      </c>
    </row>
    <row r="29" spans="2:3" x14ac:dyDescent="0.4">
      <c r="B29" s="3">
        <v>309</v>
      </c>
      <c r="C29" s="3">
        <v>2000</v>
      </c>
    </row>
    <row r="30" spans="2:3" x14ac:dyDescent="0.4">
      <c r="B30" s="3">
        <v>315</v>
      </c>
      <c r="C30" s="3">
        <v>550</v>
      </c>
    </row>
    <row r="31" spans="2:3" x14ac:dyDescent="0.4">
      <c r="B31" s="3">
        <v>206</v>
      </c>
      <c r="C31" s="3">
        <v>1100</v>
      </c>
    </row>
    <row r="32" spans="2:3" x14ac:dyDescent="0.4">
      <c r="B32" s="3">
        <v>208</v>
      </c>
      <c r="C32" s="3">
        <v>1650</v>
      </c>
    </row>
    <row r="33" spans="2:3" x14ac:dyDescent="0.4">
      <c r="B33" s="3">
        <v>209</v>
      </c>
      <c r="C33" s="3">
        <v>1650</v>
      </c>
    </row>
    <row r="34" spans="2:3" x14ac:dyDescent="0.4">
      <c r="B34" s="3"/>
      <c r="C34" s="3"/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E4B6-AFB3-4B88-B136-C19FF2DD6D65}">
  <dimension ref="B2:C7"/>
  <sheetViews>
    <sheetView workbookViewId="0">
      <selection activeCell="B5" sqref="B5"/>
    </sheetView>
  </sheetViews>
  <sheetFormatPr defaultRowHeight="18.75" x14ac:dyDescent="0.4"/>
  <cols>
    <col min="2" max="2" width="19.25" bestFit="1" customWidth="1"/>
  </cols>
  <sheetData>
    <row r="2" spans="2:3" x14ac:dyDescent="0.4">
      <c r="B2" s="5" t="s">
        <v>62</v>
      </c>
      <c r="C2" s="5" t="s">
        <v>12</v>
      </c>
    </row>
    <row r="3" spans="2:3" x14ac:dyDescent="0.4">
      <c r="B3" s="3" t="s">
        <v>58</v>
      </c>
      <c r="C3" s="3">
        <v>205</v>
      </c>
    </row>
    <row r="4" spans="2:3" x14ac:dyDescent="0.4">
      <c r="B4" s="3" t="s">
        <v>59</v>
      </c>
      <c r="C4" s="3">
        <v>155</v>
      </c>
    </row>
    <row r="5" spans="2:3" x14ac:dyDescent="0.4">
      <c r="B5" s="3" t="s">
        <v>60</v>
      </c>
      <c r="C5" s="3">
        <v>70</v>
      </c>
    </row>
    <row r="6" spans="2:3" x14ac:dyDescent="0.4">
      <c r="B6" s="3" t="s">
        <v>61</v>
      </c>
      <c r="C6" s="3">
        <v>55</v>
      </c>
    </row>
    <row r="7" spans="2:3" x14ac:dyDescent="0.4">
      <c r="B7" s="6" t="s">
        <v>107</v>
      </c>
      <c r="C7" s="6">
        <v>550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料金表</vt:lpstr>
      <vt:lpstr>介護保険</vt:lpstr>
      <vt:lpstr>食費居住費</vt:lpstr>
      <vt:lpstr>自費</vt:lpstr>
      <vt:lpstr>料金表!Print_Area</vt:lpstr>
      <vt:lpstr>加算＿月額</vt:lpstr>
      <vt:lpstr>加算_日額</vt:lpstr>
      <vt:lpstr>介護度</vt:lpstr>
      <vt:lpstr>基本サービス費</vt:lpstr>
      <vt:lpstr>自費項目</vt:lpstr>
      <vt:lpstr>室料</vt:lpstr>
      <vt:lpstr>負担割合</vt:lpstr>
      <vt:lpstr>負担限度額</vt:lpstr>
      <vt:lpstr>部屋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hmjimu-02</cp:lastModifiedBy>
  <cp:lastPrinted>2025-03-27T01:56:56Z</cp:lastPrinted>
  <dcterms:created xsi:type="dcterms:W3CDTF">2025-02-18T07:37:36Z</dcterms:created>
  <dcterms:modified xsi:type="dcterms:W3CDTF">2025-03-28T04:59:05Z</dcterms:modified>
</cp:coreProperties>
</file>